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07a4fede5c78c5/Documents/Actual Documents/Frisbee Code/"/>
    </mc:Choice>
  </mc:AlternateContent>
  <xr:revisionPtr revIDLastSave="1007" documentId="8_{E308DE48-0094-44D2-BB7B-1FFF14937639}" xr6:coauthVersionLast="47" xr6:coauthVersionMax="47" xr10:uidLastSave="{0FA4FC20-0056-4784-8331-B0BB5A7D30A8}"/>
  <bookViews>
    <workbookView xWindow="-108" yWindow="-108" windowWidth="23256" windowHeight="12456" activeTab="2" xr2:uid="{00000000-000D-0000-FFFF-FFFF00000000}"/>
  </bookViews>
  <sheets>
    <sheet name="Front Page" sheetId="11" r:id="rId1"/>
    <sheet name="Tournament Stats" sheetId="12" r:id="rId2"/>
    <sheet name="Game (1)" sheetId="10" r:id="rId3"/>
    <sheet name="Game (2)" sheetId="19" r:id="rId4"/>
    <sheet name="Game (3)" sheetId="20" r:id="rId5"/>
    <sheet name="Game (4)" sheetId="21" r:id="rId6"/>
    <sheet name="Game (5)" sheetId="22" r:id="rId7"/>
    <sheet name="Thoughts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1" l="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F11" i="11"/>
  <c r="AI60" i="22"/>
  <c r="AR57" i="22"/>
  <c r="AM39" i="22"/>
  <c r="W31" i="22"/>
  <c r="V31" i="22"/>
  <c r="U31" i="22"/>
  <c r="T31" i="22"/>
  <c r="S31" i="22"/>
  <c r="R31" i="22"/>
  <c r="Q31" i="22"/>
  <c r="P31" i="22"/>
  <c r="AQ39" i="22" s="1"/>
  <c r="O31" i="22"/>
  <c r="N31" i="22"/>
  <c r="M31" i="22"/>
  <c r="L31" i="22"/>
  <c r="K31" i="22"/>
  <c r="J31" i="22"/>
  <c r="I31" i="22"/>
  <c r="H31" i="22"/>
  <c r="AI39" i="22" s="1"/>
  <c r="G31" i="22"/>
  <c r="DX30" i="22"/>
  <c r="CM30" i="22"/>
  <c r="BT30" i="22"/>
  <c r="BA30" i="22"/>
  <c r="AH30" i="22"/>
  <c r="DX29" i="22"/>
  <c r="CM29" i="22"/>
  <c r="BT29" i="22"/>
  <c r="BA29" i="22"/>
  <c r="AH29" i="22"/>
  <c r="DX28" i="22"/>
  <c r="CM28" i="22"/>
  <c r="BT28" i="22"/>
  <c r="BA28" i="22"/>
  <c r="AH28" i="22"/>
  <c r="DX27" i="22"/>
  <c r="CM27" i="22"/>
  <c r="BT27" i="22"/>
  <c r="BA27" i="22"/>
  <c r="AH27" i="22"/>
  <c r="DX26" i="22"/>
  <c r="CM26" i="22"/>
  <c r="BT26" i="22"/>
  <c r="BA26" i="22"/>
  <c r="AH26" i="22"/>
  <c r="DX25" i="22"/>
  <c r="CM25" i="22"/>
  <c r="BT25" i="22"/>
  <c r="BA25" i="22"/>
  <c r="AH25" i="22"/>
  <c r="DX24" i="22"/>
  <c r="CM24" i="22"/>
  <c r="BT24" i="22"/>
  <c r="BA24" i="22"/>
  <c r="AH24" i="22"/>
  <c r="DX23" i="22"/>
  <c r="CM23" i="22"/>
  <c r="BT23" i="22"/>
  <c r="BA23" i="22"/>
  <c r="AH23" i="22"/>
  <c r="DX22" i="22"/>
  <c r="CM22" i="22"/>
  <c r="BT22" i="22"/>
  <c r="BA22" i="22"/>
  <c r="AH22" i="22"/>
  <c r="DX21" i="22"/>
  <c r="CM21" i="22"/>
  <c r="BT21" i="22"/>
  <c r="BA21" i="22"/>
  <c r="AH21" i="22"/>
  <c r="DX20" i="22"/>
  <c r="CM20" i="22"/>
  <c r="BT20" i="22"/>
  <c r="BA20" i="22"/>
  <c r="AH20" i="22"/>
  <c r="DX19" i="22"/>
  <c r="CM19" i="22"/>
  <c r="BT19" i="22"/>
  <c r="BA19" i="22"/>
  <c r="AH19" i="22"/>
  <c r="DX18" i="22"/>
  <c r="CM18" i="22"/>
  <c r="BT18" i="22"/>
  <c r="BA18" i="22"/>
  <c r="AH18" i="22"/>
  <c r="DX17" i="22"/>
  <c r="CM17" i="22"/>
  <c r="BT17" i="22"/>
  <c r="BA17" i="22"/>
  <c r="AH17" i="22"/>
  <c r="DX16" i="22"/>
  <c r="CM16" i="22"/>
  <c r="BT16" i="22"/>
  <c r="BA16" i="22"/>
  <c r="AH16" i="22"/>
  <c r="DX15" i="22"/>
  <c r="CM15" i="22"/>
  <c r="BT15" i="22"/>
  <c r="BA15" i="22"/>
  <c r="AH15" i="22"/>
  <c r="DX14" i="22"/>
  <c r="CM14" i="22"/>
  <c r="BT14" i="22"/>
  <c r="BA14" i="22"/>
  <c r="AH14" i="22"/>
  <c r="DX13" i="22"/>
  <c r="CM13" i="22"/>
  <c r="BT13" i="22"/>
  <c r="BA13" i="22"/>
  <c r="AH13" i="22"/>
  <c r="Y13" i="22"/>
  <c r="DX12" i="22"/>
  <c r="CM12" i="22"/>
  <c r="BT12" i="22"/>
  <c r="BA12" i="22"/>
  <c r="AH12" i="22"/>
  <c r="Y12" i="22"/>
  <c r="DX11" i="22"/>
  <c r="CM11" i="22"/>
  <c r="BT11" i="22"/>
  <c r="BA11" i="22"/>
  <c r="AH11" i="22"/>
  <c r="Y11" i="22"/>
  <c r="DX10" i="22"/>
  <c r="CM10" i="22"/>
  <c r="BT10" i="22"/>
  <c r="BA10" i="22"/>
  <c r="AH10" i="22"/>
  <c r="B10" i="22"/>
  <c r="DX9" i="22"/>
  <c r="CM9" i="22"/>
  <c r="BT9" i="22"/>
  <c r="BA9" i="22"/>
  <c r="AH9" i="22"/>
  <c r="Y9" i="22"/>
  <c r="B9" i="22"/>
  <c r="DX8" i="22"/>
  <c r="CM8" i="22"/>
  <c r="BT8" i="22"/>
  <c r="BA8" i="22"/>
  <c r="AH8" i="22"/>
  <c r="Y8" i="22"/>
  <c r="DX7" i="22"/>
  <c r="CM7" i="22"/>
  <c r="BT7" i="22"/>
  <c r="BA7" i="22"/>
  <c r="AH7" i="22"/>
  <c r="Y7" i="22"/>
  <c r="DX6" i="22"/>
  <c r="CM6" i="22"/>
  <c r="BT6" i="22"/>
  <c r="BA6" i="22"/>
  <c r="AH6" i="22"/>
  <c r="Y6" i="22"/>
  <c r="DX5" i="22"/>
  <c r="CM5" i="22"/>
  <c r="BT5" i="22"/>
  <c r="BA5" i="22"/>
  <c r="AH5" i="22"/>
  <c r="Y5" i="22"/>
  <c r="DX4" i="22"/>
  <c r="CM4" i="22"/>
  <c r="BT4" i="22"/>
  <c r="BA4" i="22"/>
  <c r="AH4" i="22"/>
  <c r="Y4" i="22"/>
  <c r="DY3" i="22"/>
  <c r="DU4" i="22" s="1"/>
  <c r="DX3" i="22"/>
  <c r="CM3" i="22"/>
  <c r="BT3" i="22"/>
  <c r="BA3" i="22"/>
  <c r="AH3" i="22"/>
  <c r="Y3" i="22"/>
  <c r="EA2" i="22"/>
  <c r="DY2" i="22"/>
  <c r="DO3" i="22" s="1"/>
  <c r="DX2" i="22"/>
  <c r="DR2" i="22"/>
  <c r="DQ2" i="22"/>
  <c r="DP2" i="22"/>
  <c r="DO2" i="22"/>
  <c r="DJ2" i="22"/>
  <c r="DI2" i="22"/>
  <c r="DH2" i="22"/>
  <c r="DG2" i="22"/>
  <c r="CM2" i="22"/>
  <c r="BT2" i="22"/>
  <c r="BM2" i="22"/>
  <c r="BG2" i="22"/>
  <c r="BE2" i="22"/>
  <c r="BA2" i="22"/>
  <c r="AH2" i="22"/>
  <c r="Y2" i="22"/>
  <c r="DY1" i="22"/>
  <c r="DN2" i="22" s="1"/>
  <c r="AL60" i="21"/>
  <c r="BN39" i="21"/>
  <c r="AV39" i="21"/>
  <c r="AU39" i="21"/>
  <c r="AT39" i="21"/>
  <c r="W31" i="21"/>
  <c r="V31" i="21"/>
  <c r="U31" i="21"/>
  <c r="T31" i="21"/>
  <c r="S31" i="21"/>
  <c r="AT60" i="21" s="1"/>
  <c r="R31" i="21"/>
  <c r="Q31" i="21"/>
  <c r="P31" i="21"/>
  <c r="O31" i="21"/>
  <c r="N31" i="21"/>
  <c r="M31" i="21"/>
  <c r="L31" i="21"/>
  <c r="K31" i="21"/>
  <c r="AL39" i="21" s="1"/>
  <c r="J31" i="21"/>
  <c r="AK39" i="21" s="1"/>
  <c r="I31" i="21"/>
  <c r="AJ39" i="21" s="1"/>
  <c r="H31" i="21"/>
  <c r="G31" i="21"/>
  <c r="DX30" i="21"/>
  <c r="CM30" i="21"/>
  <c r="BT30" i="21"/>
  <c r="BA30" i="21"/>
  <c r="AH30" i="21"/>
  <c r="DX29" i="21"/>
  <c r="CM29" i="21"/>
  <c r="BT29" i="21"/>
  <c r="BA29" i="21"/>
  <c r="AH29" i="21"/>
  <c r="DX28" i="21"/>
  <c r="CM28" i="21"/>
  <c r="BT28" i="21"/>
  <c r="BA28" i="21"/>
  <c r="AH28" i="21"/>
  <c r="DX27" i="21"/>
  <c r="CM27" i="21"/>
  <c r="BT27" i="21"/>
  <c r="BA27" i="21"/>
  <c r="AH27" i="21"/>
  <c r="DX26" i="21"/>
  <c r="CM26" i="21"/>
  <c r="BT26" i="21"/>
  <c r="BA26" i="21"/>
  <c r="AH26" i="21"/>
  <c r="DX25" i="21"/>
  <c r="CM25" i="21"/>
  <c r="BT25" i="21"/>
  <c r="BA25" i="21"/>
  <c r="AH25" i="21"/>
  <c r="DX24" i="21"/>
  <c r="CM24" i="21"/>
  <c r="BT24" i="21"/>
  <c r="BA24" i="21"/>
  <c r="AH24" i="21"/>
  <c r="DX23" i="21"/>
  <c r="CM23" i="21"/>
  <c r="BT23" i="21"/>
  <c r="BA23" i="21"/>
  <c r="AH23" i="21"/>
  <c r="DX22" i="21"/>
  <c r="CM22" i="21"/>
  <c r="BT22" i="21"/>
  <c r="BA22" i="21"/>
  <c r="AH22" i="21"/>
  <c r="DX21" i="21"/>
  <c r="CM21" i="21"/>
  <c r="BT21" i="21"/>
  <c r="BA21" i="21"/>
  <c r="AH21" i="21"/>
  <c r="DX20" i="21"/>
  <c r="CM20" i="21"/>
  <c r="BT20" i="21"/>
  <c r="BA20" i="21"/>
  <c r="AH20" i="21"/>
  <c r="DX19" i="21"/>
  <c r="CM19" i="21"/>
  <c r="BT19" i="21"/>
  <c r="BA19" i="21"/>
  <c r="AH19" i="21"/>
  <c r="DX18" i="21"/>
  <c r="CM18" i="21"/>
  <c r="BT18" i="21"/>
  <c r="BA18" i="21"/>
  <c r="AH18" i="21"/>
  <c r="DX17" i="21"/>
  <c r="CM17" i="21"/>
  <c r="BT17" i="21"/>
  <c r="BA17" i="21"/>
  <c r="AH17" i="21"/>
  <c r="DX16" i="21"/>
  <c r="CM16" i="21"/>
  <c r="BT16" i="21"/>
  <c r="BA16" i="21"/>
  <c r="AH16" i="21"/>
  <c r="Y16" i="21"/>
  <c r="DX15" i="21"/>
  <c r="CM15" i="21"/>
  <c r="BT15" i="21"/>
  <c r="BA15" i="21"/>
  <c r="AH15" i="21"/>
  <c r="Y15" i="21"/>
  <c r="DX14" i="21"/>
  <c r="CM14" i="21"/>
  <c r="BT14" i="21"/>
  <c r="BA14" i="21"/>
  <c r="AH14" i="21"/>
  <c r="DX13" i="21"/>
  <c r="CM13" i="21"/>
  <c r="BT13" i="21"/>
  <c r="BA13" i="21"/>
  <c r="AH13" i="21"/>
  <c r="DX12" i="21"/>
  <c r="CM12" i="21"/>
  <c r="BT12" i="21"/>
  <c r="BA12" i="21"/>
  <c r="AH12" i="21"/>
  <c r="DX11" i="21"/>
  <c r="CM11" i="21"/>
  <c r="BT11" i="21"/>
  <c r="BA11" i="21"/>
  <c r="AH11" i="21"/>
  <c r="DX10" i="21"/>
  <c r="CM10" i="21"/>
  <c r="BT10" i="21"/>
  <c r="BA10" i="21"/>
  <c r="AH10" i="21"/>
  <c r="B10" i="21"/>
  <c r="DX9" i="21"/>
  <c r="CM9" i="21"/>
  <c r="BT9" i="21"/>
  <c r="BA9" i="21"/>
  <c r="AH9" i="21"/>
  <c r="B9" i="21"/>
  <c r="DX8" i="21"/>
  <c r="CM8" i="21"/>
  <c r="BT8" i="21"/>
  <c r="BA8" i="21"/>
  <c r="AH8" i="21"/>
  <c r="DX7" i="21"/>
  <c r="CM7" i="21"/>
  <c r="BT7" i="21"/>
  <c r="BA7" i="21"/>
  <c r="AH7" i="21"/>
  <c r="Y7" i="21"/>
  <c r="DX6" i="21"/>
  <c r="CM6" i="21"/>
  <c r="BT6" i="21"/>
  <c r="BA6" i="21"/>
  <c r="AH6" i="21"/>
  <c r="DX5" i="21"/>
  <c r="CM5" i="21"/>
  <c r="BT5" i="21"/>
  <c r="BA5" i="21"/>
  <c r="AH5" i="21"/>
  <c r="DX4" i="21"/>
  <c r="CM4" i="21"/>
  <c r="BT4" i="21"/>
  <c r="BA4" i="21"/>
  <c r="AH4" i="21"/>
  <c r="Y4" i="21"/>
  <c r="DX3" i="21"/>
  <c r="CM3" i="21"/>
  <c r="BT3" i="21"/>
  <c r="BA3" i="21"/>
  <c r="AH3" i="21"/>
  <c r="Y3" i="21"/>
  <c r="DX2" i="21"/>
  <c r="CM2" i="21"/>
  <c r="BT2" i="21"/>
  <c r="BA2" i="21"/>
  <c r="AH2" i="21"/>
  <c r="Y2" i="21"/>
  <c r="DY1" i="21"/>
  <c r="DP2" i="21" s="1"/>
  <c r="AS58" i="20"/>
  <c r="AS54" i="20"/>
  <c r="W31" i="20"/>
  <c r="V31" i="20"/>
  <c r="U31" i="20"/>
  <c r="T31" i="20"/>
  <c r="AU39" i="20" s="1"/>
  <c r="S31" i="20"/>
  <c r="R31" i="20"/>
  <c r="AS60" i="20" s="1"/>
  <c r="Q31" i="20"/>
  <c r="AR54" i="20" s="1"/>
  <c r="P31" i="20"/>
  <c r="O31" i="20"/>
  <c r="N31" i="20"/>
  <c r="M31" i="20"/>
  <c r="L31" i="20"/>
  <c r="AM39" i="20" s="1"/>
  <c r="K31" i="20"/>
  <c r="AL39" i="20" s="1"/>
  <c r="J31" i="20"/>
  <c r="I31" i="20"/>
  <c r="H31" i="20"/>
  <c r="G31" i="20"/>
  <c r="DX30" i="20"/>
  <c r="CM30" i="20"/>
  <c r="BT30" i="20"/>
  <c r="BA30" i="20"/>
  <c r="AH30" i="20"/>
  <c r="DX29" i="20"/>
  <c r="CM29" i="20"/>
  <c r="BT29" i="20"/>
  <c r="BA29" i="20"/>
  <c r="AH29" i="20"/>
  <c r="DX28" i="20"/>
  <c r="CM28" i="20"/>
  <c r="BT28" i="20"/>
  <c r="BA28" i="20"/>
  <c r="AH28" i="20"/>
  <c r="DX27" i="20"/>
  <c r="CM27" i="20"/>
  <c r="BT27" i="20"/>
  <c r="BA27" i="20"/>
  <c r="AH27" i="20"/>
  <c r="DX26" i="20"/>
  <c r="CM26" i="20"/>
  <c r="BT26" i="20"/>
  <c r="BA26" i="20"/>
  <c r="AH26" i="20"/>
  <c r="DX25" i="20"/>
  <c r="CM25" i="20"/>
  <c r="BT25" i="20"/>
  <c r="BA25" i="20"/>
  <c r="AH25" i="20"/>
  <c r="DX24" i="20"/>
  <c r="CM24" i="20"/>
  <c r="BT24" i="20"/>
  <c r="BA24" i="20"/>
  <c r="AH24" i="20"/>
  <c r="DX23" i="20"/>
  <c r="CM23" i="20"/>
  <c r="BT23" i="20"/>
  <c r="BA23" i="20"/>
  <c r="AH23" i="20"/>
  <c r="DX22" i="20"/>
  <c r="CM22" i="20"/>
  <c r="BT22" i="20"/>
  <c r="BA22" i="20"/>
  <c r="AH22" i="20"/>
  <c r="DX21" i="20"/>
  <c r="CM21" i="20"/>
  <c r="BT21" i="20"/>
  <c r="BA21" i="20"/>
  <c r="AH21" i="20"/>
  <c r="DX20" i="20"/>
  <c r="CM20" i="20"/>
  <c r="BT20" i="20"/>
  <c r="BA20" i="20"/>
  <c r="AH20" i="20"/>
  <c r="DX19" i="20"/>
  <c r="CM19" i="20"/>
  <c r="BT19" i="20"/>
  <c r="BA19" i="20"/>
  <c r="AH19" i="20"/>
  <c r="DX18" i="20"/>
  <c r="CM18" i="20"/>
  <c r="BT18" i="20"/>
  <c r="BA18" i="20"/>
  <c r="AH18" i="20"/>
  <c r="DX17" i="20"/>
  <c r="CM17" i="20"/>
  <c r="BT17" i="20"/>
  <c r="BA17" i="20"/>
  <c r="AH17" i="20"/>
  <c r="DX16" i="20"/>
  <c r="CM16" i="20"/>
  <c r="BT16" i="20"/>
  <c r="BA16" i="20"/>
  <c r="AH16" i="20"/>
  <c r="DX15" i="20"/>
  <c r="CM15" i="20"/>
  <c r="BT15" i="20"/>
  <c r="BA15" i="20"/>
  <c r="AH15" i="20"/>
  <c r="DX14" i="20"/>
  <c r="CM14" i="20"/>
  <c r="BT14" i="20"/>
  <c r="BA14" i="20"/>
  <c r="AH14" i="20"/>
  <c r="DX13" i="20"/>
  <c r="CM13" i="20"/>
  <c r="BT13" i="20"/>
  <c r="BA13" i="20"/>
  <c r="AH13" i="20"/>
  <c r="DX12" i="20"/>
  <c r="CM12" i="20"/>
  <c r="BT12" i="20"/>
  <c r="BA12" i="20"/>
  <c r="AH12" i="20"/>
  <c r="DX11" i="20"/>
  <c r="CM11" i="20"/>
  <c r="BT11" i="20"/>
  <c r="BA11" i="20"/>
  <c r="AH11" i="20"/>
  <c r="DX10" i="20"/>
  <c r="CM10" i="20"/>
  <c r="BT10" i="20"/>
  <c r="BA10" i="20"/>
  <c r="AH10" i="20"/>
  <c r="B10" i="20"/>
  <c r="Y5" i="20" s="1"/>
  <c r="DX9" i="20"/>
  <c r="CM9" i="20"/>
  <c r="BT9" i="20"/>
  <c r="BA9" i="20"/>
  <c r="AH9" i="20"/>
  <c r="B9" i="20"/>
  <c r="DX8" i="20"/>
  <c r="CM8" i="20"/>
  <c r="BT8" i="20"/>
  <c r="BA8" i="20"/>
  <c r="AH8" i="20"/>
  <c r="DX7" i="20"/>
  <c r="CM7" i="20"/>
  <c r="BT7" i="20"/>
  <c r="BA7" i="20"/>
  <c r="AH7" i="20"/>
  <c r="Y7" i="20"/>
  <c r="DX6" i="20"/>
  <c r="CM6" i="20"/>
  <c r="BT6" i="20"/>
  <c r="BA6" i="20"/>
  <c r="AH6" i="20"/>
  <c r="DX5" i="20"/>
  <c r="CM5" i="20"/>
  <c r="BT5" i="20"/>
  <c r="BA5" i="20"/>
  <c r="AH5" i="20"/>
  <c r="DX4" i="20"/>
  <c r="CM4" i="20"/>
  <c r="BT4" i="20"/>
  <c r="BA4" i="20"/>
  <c r="AH4" i="20"/>
  <c r="DX3" i="20"/>
  <c r="CM3" i="20"/>
  <c r="BT3" i="20"/>
  <c r="BA3" i="20"/>
  <c r="AH3" i="20"/>
  <c r="Y3" i="20"/>
  <c r="EC3" i="20" s="1"/>
  <c r="DX2" i="20"/>
  <c r="DY2" i="20" s="1"/>
  <c r="DT3" i="20" s="1"/>
  <c r="DT2" i="20"/>
  <c r="DR2" i="20"/>
  <c r="DQ2" i="20"/>
  <c r="DP2" i="20"/>
  <c r="DO2" i="20"/>
  <c r="DN2" i="20"/>
  <c r="DL2" i="20"/>
  <c r="DJ2" i="20"/>
  <c r="DI2" i="20"/>
  <c r="DH2" i="20"/>
  <c r="DG2" i="20"/>
  <c r="DF2" i="20"/>
  <c r="CM2" i="20"/>
  <c r="BT2" i="20"/>
  <c r="BA2" i="20"/>
  <c r="AH2" i="20"/>
  <c r="DY1" i="20"/>
  <c r="DU2" i="20" s="1"/>
  <c r="AU57" i="19"/>
  <c r="AW39" i="19"/>
  <c r="AV39" i="19"/>
  <c r="AU39" i="19"/>
  <c r="W31" i="19"/>
  <c r="V31" i="19"/>
  <c r="U31" i="19"/>
  <c r="T31" i="19"/>
  <c r="AU60" i="19" s="1"/>
  <c r="S31" i="19"/>
  <c r="R31" i="19"/>
  <c r="Q31" i="19"/>
  <c r="AR57" i="19" s="1"/>
  <c r="P31" i="19"/>
  <c r="O31" i="19"/>
  <c r="N31" i="19"/>
  <c r="M31" i="19"/>
  <c r="AN39" i="19" s="1"/>
  <c r="L31" i="19"/>
  <c r="K31" i="19"/>
  <c r="J31" i="19"/>
  <c r="I31" i="19"/>
  <c r="H31" i="19"/>
  <c r="G31" i="19"/>
  <c r="DX30" i="19"/>
  <c r="CM30" i="19"/>
  <c r="BT30" i="19"/>
  <c r="BA30" i="19"/>
  <c r="AH30" i="19"/>
  <c r="DX29" i="19"/>
  <c r="CM29" i="19"/>
  <c r="BT29" i="19"/>
  <c r="BA29" i="19"/>
  <c r="AH29" i="19"/>
  <c r="DX28" i="19"/>
  <c r="CM28" i="19"/>
  <c r="BT28" i="19"/>
  <c r="BA28" i="19"/>
  <c r="AH28" i="19"/>
  <c r="DX27" i="19"/>
  <c r="CM27" i="19"/>
  <c r="BT27" i="19"/>
  <c r="BA27" i="19"/>
  <c r="AH27" i="19"/>
  <c r="DX26" i="19"/>
  <c r="CM26" i="19"/>
  <c r="BT26" i="19"/>
  <c r="BA26" i="19"/>
  <c r="AH26" i="19"/>
  <c r="DX25" i="19"/>
  <c r="CM25" i="19"/>
  <c r="BT25" i="19"/>
  <c r="BA25" i="19"/>
  <c r="AH25" i="19"/>
  <c r="DX24" i="19"/>
  <c r="CM24" i="19"/>
  <c r="BT24" i="19"/>
  <c r="BA24" i="19"/>
  <c r="AH24" i="19"/>
  <c r="DX23" i="19"/>
  <c r="CM23" i="19"/>
  <c r="BT23" i="19"/>
  <c r="BA23" i="19"/>
  <c r="AH23" i="19"/>
  <c r="DX22" i="19"/>
  <c r="CM22" i="19"/>
  <c r="BT22" i="19"/>
  <c r="BA22" i="19"/>
  <c r="AH22" i="19"/>
  <c r="DX21" i="19"/>
  <c r="CM21" i="19"/>
  <c r="BT21" i="19"/>
  <c r="BA21" i="19"/>
  <c r="AH21" i="19"/>
  <c r="DX20" i="19"/>
  <c r="CM20" i="19"/>
  <c r="BT20" i="19"/>
  <c r="BA20" i="19"/>
  <c r="AH20" i="19"/>
  <c r="DX19" i="19"/>
  <c r="CM19" i="19"/>
  <c r="BT19" i="19"/>
  <c r="BA19" i="19"/>
  <c r="AH19" i="19"/>
  <c r="DX18" i="19"/>
  <c r="CM18" i="19"/>
  <c r="BT18" i="19"/>
  <c r="BA18" i="19"/>
  <c r="AH18" i="19"/>
  <c r="DX17" i="19"/>
  <c r="CM17" i="19"/>
  <c r="BT17" i="19"/>
  <c r="BA17" i="19"/>
  <c r="AH17" i="19"/>
  <c r="DX16" i="19"/>
  <c r="CM16" i="19"/>
  <c r="BT16" i="19"/>
  <c r="BA16" i="19"/>
  <c r="AH16" i="19"/>
  <c r="DX15" i="19"/>
  <c r="CM15" i="19"/>
  <c r="BT15" i="19"/>
  <c r="BA15" i="19"/>
  <c r="AH15" i="19"/>
  <c r="DX14" i="19"/>
  <c r="CM14" i="19"/>
  <c r="BT14" i="19"/>
  <c r="BA14" i="19"/>
  <c r="AH14" i="19"/>
  <c r="DX13" i="19"/>
  <c r="CM13" i="19"/>
  <c r="BT13" i="19"/>
  <c r="BA13" i="19"/>
  <c r="AH13" i="19"/>
  <c r="DX12" i="19"/>
  <c r="CM12" i="19"/>
  <c r="BT12" i="19"/>
  <c r="BA12" i="19"/>
  <c r="AH12" i="19"/>
  <c r="DX11" i="19"/>
  <c r="CM11" i="19"/>
  <c r="BT11" i="19"/>
  <c r="BA11" i="19"/>
  <c r="AH11" i="19"/>
  <c r="DX10" i="19"/>
  <c r="CM10" i="19"/>
  <c r="BT10" i="19"/>
  <c r="BA10" i="19"/>
  <c r="AH10" i="19"/>
  <c r="B10" i="19"/>
  <c r="DX9" i="19"/>
  <c r="CM9" i="19"/>
  <c r="BT9" i="19"/>
  <c r="BA9" i="19"/>
  <c r="AH9" i="19"/>
  <c r="Y9" i="19"/>
  <c r="B9" i="19"/>
  <c r="DX8" i="19"/>
  <c r="CM8" i="19"/>
  <c r="BT8" i="19"/>
  <c r="BA8" i="19"/>
  <c r="AH8" i="19"/>
  <c r="Y8" i="19"/>
  <c r="DX7" i="19"/>
  <c r="CM7" i="19"/>
  <c r="BT7" i="19"/>
  <c r="BA7" i="19"/>
  <c r="AH7" i="19"/>
  <c r="Y7" i="19"/>
  <c r="DX6" i="19"/>
  <c r="CM6" i="19"/>
  <c r="BT6" i="19"/>
  <c r="BA6" i="19"/>
  <c r="AH6" i="19"/>
  <c r="Y6" i="19"/>
  <c r="DX5" i="19"/>
  <c r="CM5" i="19"/>
  <c r="BT5" i="19"/>
  <c r="BA5" i="19"/>
  <c r="AH5" i="19"/>
  <c r="Y5" i="19"/>
  <c r="DX4" i="19"/>
  <c r="CM4" i="19"/>
  <c r="BT4" i="19"/>
  <c r="BA4" i="19"/>
  <c r="AH4" i="19"/>
  <c r="Y4" i="19"/>
  <c r="DX3" i="19"/>
  <c r="CM3" i="19"/>
  <c r="BT3" i="19"/>
  <c r="BA3" i="19"/>
  <c r="AH3" i="19"/>
  <c r="Y3" i="19"/>
  <c r="DX2" i="19"/>
  <c r="DY2" i="19" s="1"/>
  <c r="DT2" i="19"/>
  <c r="DS2" i="19"/>
  <c r="DR2" i="19"/>
  <c r="DQ2" i="19"/>
  <c r="DP2" i="19"/>
  <c r="DN2" i="19"/>
  <c r="DL2" i="19"/>
  <c r="DK2" i="19"/>
  <c r="DJ2" i="19"/>
  <c r="DI2" i="19"/>
  <c r="DH2" i="19"/>
  <c r="DF2" i="19"/>
  <c r="CM2" i="19"/>
  <c r="BT2" i="19"/>
  <c r="BA2" i="19"/>
  <c r="AH2" i="19"/>
  <c r="Y2" i="19"/>
  <c r="DY1" i="19"/>
  <c r="DO2" i="19" s="1"/>
  <c r="DG2" i="10"/>
  <c r="DH2" i="10"/>
  <c r="DI2" i="10"/>
  <c r="DJ2" i="10"/>
  <c r="DK2" i="10"/>
  <c r="DL2" i="10"/>
  <c r="DM2" i="10"/>
  <c r="DN2" i="10"/>
  <c r="DO2" i="10"/>
  <c r="DP2" i="10"/>
  <c r="DQ2" i="10"/>
  <c r="DR2" i="10"/>
  <c r="DS2" i="10"/>
  <c r="DT2" i="10"/>
  <c r="DU2" i="10"/>
  <c r="DF2" i="10"/>
  <c r="DY1" i="10"/>
  <c r="B10" i="10"/>
  <c r="DY3" i="20" l="1"/>
  <c r="AK39" i="20"/>
  <c r="AK60" i="20"/>
  <c r="DK3" i="19"/>
  <c r="DJ3" i="19"/>
  <c r="Y30" i="19"/>
  <c r="Y29" i="19"/>
  <c r="Y26" i="19"/>
  <c r="Y23" i="19"/>
  <c r="EC23" i="19" s="1"/>
  <c r="Y18" i="19"/>
  <c r="Y17" i="19"/>
  <c r="Y14" i="19"/>
  <c r="Y12" i="19"/>
  <c r="Y11" i="19"/>
  <c r="Y10" i="19"/>
  <c r="AM60" i="19"/>
  <c r="AM39" i="19"/>
  <c r="Z2" i="22"/>
  <c r="BL2" i="22"/>
  <c r="BD2" i="22"/>
  <c r="BH2" i="22"/>
  <c r="BK2" i="22"/>
  <c r="BC2" i="22"/>
  <c r="EB2" i="22"/>
  <c r="BJ2" i="22"/>
  <c r="BB2" i="22"/>
  <c r="BP2" i="22"/>
  <c r="BQ2" i="22"/>
  <c r="BI2" i="22"/>
  <c r="BN2" i="22"/>
  <c r="BF2" i="22"/>
  <c r="DG3" i="22"/>
  <c r="DM3" i="22"/>
  <c r="DY4" i="22"/>
  <c r="DR4" i="22"/>
  <c r="DJ4" i="22"/>
  <c r="EA4" i="22"/>
  <c r="DQ4" i="22"/>
  <c r="DI4" i="22"/>
  <c r="DN4" i="22"/>
  <c r="DP4" i="22"/>
  <c r="DH4" i="22"/>
  <c r="DO4" i="22"/>
  <c r="DG4" i="22"/>
  <c r="DF4" i="22"/>
  <c r="DZ3" i="22"/>
  <c r="DT4" i="22"/>
  <c r="DL4" i="22"/>
  <c r="DK4" i="22"/>
  <c r="EC2" i="22"/>
  <c r="EC3" i="22"/>
  <c r="DM4" i="22"/>
  <c r="DT3" i="22"/>
  <c r="DL3" i="22"/>
  <c r="DP3" i="22"/>
  <c r="DH3" i="22"/>
  <c r="DS3" i="22"/>
  <c r="DK3" i="22"/>
  <c r="DR3" i="22"/>
  <c r="DJ3" i="22"/>
  <c r="EA3" i="22"/>
  <c r="DQ3" i="22"/>
  <c r="DI3" i="22"/>
  <c r="DN3" i="22"/>
  <c r="DF3" i="22"/>
  <c r="DZ2" i="22"/>
  <c r="DS4" i="22"/>
  <c r="BO2" i="22"/>
  <c r="Z3" i="22"/>
  <c r="DU3" i="22"/>
  <c r="DK2" i="22"/>
  <c r="DS2" i="22"/>
  <c r="Z4" i="22"/>
  <c r="DL2" i="22"/>
  <c r="DT2" i="22"/>
  <c r="DM2" i="22"/>
  <c r="DU2" i="22"/>
  <c r="DF2" i="22"/>
  <c r="BJ39" i="22"/>
  <c r="BB39" i="22"/>
  <c r="BQ39" i="22"/>
  <c r="BH39" i="22"/>
  <c r="BF39" i="22"/>
  <c r="Y29" i="22"/>
  <c r="BD39" i="22"/>
  <c r="BL39" i="22"/>
  <c r="BN39" i="22"/>
  <c r="Y30" i="22"/>
  <c r="BM39" i="22"/>
  <c r="Y26" i="22"/>
  <c r="Y22" i="22"/>
  <c r="Y28" i="22"/>
  <c r="Y25" i="22"/>
  <c r="Y21" i="22"/>
  <c r="Y18" i="22"/>
  <c r="Y27" i="22"/>
  <c r="Y20" i="22"/>
  <c r="Y17" i="22"/>
  <c r="Y19" i="22"/>
  <c r="Y16" i="22"/>
  <c r="Y15" i="22"/>
  <c r="Y24" i="22"/>
  <c r="Y10" i="22"/>
  <c r="Y14" i="22"/>
  <c r="Y23" i="22"/>
  <c r="AK39" i="22"/>
  <c r="AK60" i="22"/>
  <c r="AS60" i="22"/>
  <c r="AS57" i="22"/>
  <c r="AS58" i="22"/>
  <c r="AS39" i="22"/>
  <c r="AS54" i="22"/>
  <c r="AL60" i="22"/>
  <c r="AL39" i="22"/>
  <c r="AT60" i="22"/>
  <c r="AT58" i="22"/>
  <c r="AT57" i="22"/>
  <c r="AT54" i="22"/>
  <c r="AT39" i="22"/>
  <c r="AJ39" i="22"/>
  <c r="AJ60" i="22"/>
  <c r="AR39" i="22"/>
  <c r="AR60" i="22"/>
  <c r="AR58" i="22"/>
  <c r="AR54" i="22"/>
  <c r="AM60" i="22"/>
  <c r="AU60" i="22"/>
  <c r="AU58" i="22"/>
  <c r="AU57" i="22"/>
  <c r="AU54" i="22"/>
  <c r="AN60" i="22"/>
  <c r="AN39" i="22"/>
  <c r="AV60" i="22"/>
  <c r="AV58" i="22"/>
  <c r="AV57" i="22"/>
  <c r="AV54" i="22"/>
  <c r="AV39" i="22"/>
  <c r="AU39" i="22"/>
  <c r="AO60" i="22"/>
  <c r="AO39" i="22"/>
  <c r="AW60" i="22"/>
  <c r="AW58" i="22"/>
  <c r="AW57" i="22"/>
  <c r="AW54" i="22"/>
  <c r="AW39" i="22"/>
  <c r="BP39" i="22" s="1"/>
  <c r="AQ60" i="22"/>
  <c r="AP60" i="22"/>
  <c r="AP39" i="22"/>
  <c r="AX60" i="22"/>
  <c r="AX58" i="22"/>
  <c r="AX57" i="22"/>
  <c r="AX54" i="22"/>
  <c r="AX39" i="22"/>
  <c r="DN2" i="21"/>
  <c r="DO2" i="21"/>
  <c r="DG2" i="21"/>
  <c r="DT2" i="21"/>
  <c r="DK2" i="21"/>
  <c r="DS2" i="21"/>
  <c r="DJ2" i="21"/>
  <c r="DR2" i="21"/>
  <c r="DI2" i="21"/>
  <c r="DQ2" i="21"/>
  <c r="DH2" i="21"/>
  <c r="DM2" i="21"/>
  <c r="DL2" i="21"/>
  <c r="EA2" i="21"/>
  <c r="DF2" i="21"/>
  <c r="DU2" i="21"/>
  <c r="DY2" i="21"/>
  <c r="Z2" i="21"/>
  <c r="BC39" i="21"/>
  <c r="BI39" i="21"/>
  <c r="BP39" i="21"/>
  <c r="BH39" i="21"/>
  <c r="BE39" i="21"/>
  <c r="Y30" i="21"/>
  <c r="BD39" i="21"/>
  <c r="BL39" i="21"/>
  <c r="BM39" i="21"/>
  <c r="Y29" i="21"/>
  <c r="Y21" i="21"/>
  <c r="Y25" i="21"/>
  <c r="Y23" i="21"/>
  <c r="Y24" i="21"/>
  <c r="BO39" i="21"/>
  <c r="Y13" i="21"/>
  <c r="Y19" i="21"/>
  <c r="Y17" i="21"/>
  <c r="Y14" i="21"/>
  <c r="Y11" i="21"/>
  <c r="Y22" i="21"/>
  <c r="Y6" i="21"/>
  <c r="Y10" i="21"/>
  <c r="Y5" i="21"/>
  <c r="Y20" i="21"/>
  <c r="Y28" i="21"/>
  <c r="EC2" i="21"/>
  <c r="Y8" i="21"/>
  <c r="Y18" i="21"/>
  <c r="Y9" i="21"/>
  <c r="Y12" i="21"/>
  <c r="Y26" i="21"/>
  <c r="Y27" i="21"/>
  <c r="AP60" i="21"/>
  <c r="AP39" i="21"/>
  <c r="AX60" i="21"/>
  <c r="AX58" i="21"/>
  <c r="AX57" i="21"/>
  <c r="AX54" i="21"/>
  <c r="AX39" i="21"/>
  <c r="BQ39" i="21" s="1"/>
  <c r="AI39" i="21"/>
  <c r="BB39" i="21" s="1"/>
  <c r="AI60" i="21"/>
  <c r="AQ39" i="21"/>
  <c r="AQ60" i="21"/>
  <c r="AJ60" i="21"/>
  <c r="AR39" i="21"/>
  <c r="AR60" i="21"/>
  <c r="AR58" i="21"/>
  <c r="AR57" i="21"/>
  <c r="AR54" i="21"/>
  <c r="AO60" i="21"/>
  <c r="AO39" i="21"/>
  <c r="AW60" i="21"/>
  <c r="AW58" i="21"/>
  <c r="AW57" i="21"/>
  <c r="AW54" i="21"/>
  <c r="AW39" i="21"/>
  <c r="AS60" i="21"/>
  <c r="AS58" i="21"/>
  <c r="AS57" i="21"/>
  <c r="AS54" i="21"/>
  <c r="AS39" i="21"/>
  <c r="AK60" i="21"/>
  <c r="AM60" i="21"/>
  <c r="AU60" i="21"/>
  <c r="AU58" i="21"/>
  <c r="AU57" i="21"/>
  <c r="AU54" i="21"/>
  <c r="AM39" i="21"/>
  <c r="AN60" i="21"/>
  <c r="AV60" i="21"/>
  <c r="AV58" i="21"/>
  <c r="AV57" i="21"/>
  <c r="AV54" i="21"/>
  <c r="AN39" i="21"/>
  <c r="AT54" i="21"/>
  <c r="AT57" i="21"/>
  <c r="AT58" i="21"/>
  <c r="DY4" i="20"/>
  <c r="DY5" i="20" s="1"/>
  <c r="DB3" i="20"/>
  <c r="CT3" i="20"/>
  <c r="CV3" i="20"/>
  <c r="CU3" i="20"/>
  <c r="DA3" i="20"/>
  <c r="CS3" i="20"/>
  <c r="CZ3" i="20"/>
  <c r="CR3" i="20"/>
  <c r="CN3" i="20"/>
  <c r="CY3" i="20"/>
  <c r="CQ3" i="20"/>
  <c r="DC3" i="20"/>
  <c r="CX3" i="20"/>
  <c r="CP3" i="20"/>
  <c r="CW3" i="20"/>
  <c r="CO3" i="20"/>
  <c r="DR4" i="20"/>
  <c r="DJ4" i="20"/>
  <c r="DL4" i="20"/>
  <c r="DQ4" i="20"/>
  <c r="DI4" i="20"/>
  <c r="DS4" i="20"/>
  <c r="DP4" i="20"/>
  <c r="DH4" i="20"/>
  <c r="DK4" i="20"/>
  <c r="DO4" i="20"/>
  <c r="DG4" i="20"/>
  <c r="DT4" i="20"/>
  <c r="DN4" i="20"/>
  <c r="DF4" i="20"/>
  <c r="DU4" i="20"/>
  <c r="DM4" i="20"/>
  <c r="DF3" i="20"/>
  <c r="Z3" i="20"/>
  <c r="DG3" i="20"/>
  <c r="DO3" i="20"/>
  <c r="Y10" i="20"/>
  <c r="Y11" i="20"/>
  <c r="DH3" i="20"/>
  <c r="DP3" i="20"/>
  <c r="DZ3" i="20"/>
  <c r="Y4" i="20"/>
  <c r="Y8" i="20"/>
  <c r="DK2" i="20"/>
  <c r="DS2" i="20"/>
  <c r="DI3" i="20"/>
  <c r="DQ3" i="20"/>
  <c r="EA3" i="20"/>
  <c r="Y16" i="20"/>
  <c r="DU3" i="20"/>
  <c r="DN3" i="20"/>
  <c r="DJ3" i="20"/>
  <c r="DR3" i="20"/>
  <c r="DM3" i="20"/>
  <c r="BQ39" i="20"/>
  <c r="BF39" i="20"/>
  <c r="BD39" i="20"/>
  <c r="Y30" i="20"/>
  <c r="BN39" i="20"/>
  <c r="Y27" i="20"/>
  <c r="BE39" i="20"/>
  <c r="Y26" i="20"/>
  <c r="Y28" i="20"/>
  <c r="Y25" i="20"/>
  <c r="Y23" i="20"/>
  <c r="Y29" i="20"/>
  <c r="Y22" i="20"/>
  <c r="Y19" i="20"/>
  <c r="Y21" i="20"/>
  <c r="Y20" i="20"/>
  <c r="Y18" i="20"/>
  <c r="Y12" i="20"/>
  <c r="Y24" i="20"/>
  <c r="Y17" i="20"/>
  <c r="Y14" i="20"/>
  <c r="Y15" i="20"/>
  <c r="Y9" i="20"/>
  <c r="Y13" i="20"/>
  <c r="DM2" i="20"/>
  <c r="DK3" i="20"/>
  <c r="DS3" i="20"/>
  <c r="Y2" i="20"/>
  <c r="DL3" i="20"/>
  <c r="Y6" i="20"/>
  <c r="AJ39" i="20"/>
  <c r="BC39" i="20" s="1"/>
  <c r="AJ60" i="20"/>
  <c r="AR39" i="20"/>
  <c r="BK39" i="20" s="1"/>
  <c r="AR57" i="20"/>
  <c r="AR60" i="20"/>
  <c r="AR58" i="20"/>
  <c r="AI39" i="20"/>
  <c r="BB39" i="20" s="1"/>
  <c r="AI60" i="20"/>
  <c r="AQ39" i="20"/>
  <c r="BJ39" i="20" s="1"/>
  <c r="AQ60" i="20"/>
  <c r="AM60" i="20"/>
  <c r="AU60" i="20"/>
  <c r="AU58" i="20"/>
  <c r="AU57" i="20"/>
  <c r="AU54" i="20"/>
  <c r="AO60" i="20"/>
  <c r="AO39" i="20"/>
  <c r="BH39" i="20" s="1"/>
  <c r="AW60" i="20"/>
  <c r="AW58" i="20"/>
  <c r="AW57" i="20"/>
  <c r="AW54" i="20"/>
  <c r="AW39" i="20"/>
  <c r="AP60" i="20"/>
  <c r="AP39" i="20"/>
  <c r="AX60" i="20"/>
  <c r="AX58" i="20"/>
  <c r="AX57" i="20"/>
  <c r="AX54" i="20"/>
  <c r="AX39" i="20"/>
  <c r="AS39" i="20"/>
  <c r="BL39" i="20" s="1"/>
  <c r="AL60" i="20"/>
  <c r="AT60" i="20"/>
  <c r="AT58" i="20"/>
  <c r="AT57" i="20"/>
  <c r="AT54" i="20"/>
  <c r="AT39" i="20"/>
  <c r="AS57" i="20"/>
  <c r="AN60" i="20"/>
  <c r="AN39" i="20"/>
  <c r="BG39" i="20" s="1"/>
  <c r="AV60" i="20"/>
  <c r="AV58" i="20"/>
  <c r="AV57" i="20"/>
  <c r="AV54" i="20"/>
  <c r="AV39" i="20"/>
  <c r="DZ29" i="19"/>
  <c r="Z29" i="19"/>
  <c r="EC29" i="19"/>
  <c r="DN3" i="19"/>
  <c r="DF3" i="19"/>
  <c r="DT3" i="19"/>
  <c r="DL3" i="19"/>
  <c r="DS3" i="19"/>
  <c r="DI3" i="19"/>
  <c r="DR3" i="19"/>
  <c r="DH3" i="19"/>
  <c r="DQ3" i="19"/>
  <c r="DG3" i="19"/>
  <c r="EA3" i="19"/>
  <c r="DP3" i="19"/>
  <c r="DO3" i="19"/>
  <c r="DM3" i="19"/>
  <c r="DU3" i="19"/>
  <c r="EC2" i="19"/>
  <c r="CW23" i="19"/>
  <c r="CO23" i="19"/>
  <c r="CV23" i="19"/>
  <c r="CN23" i="19"/>
  <c r="DC23" i="19"/>
  <c r="CU23" i="19"/>
  <c r="CS23" i="19"/>
  <c r="CR23" i="19"/>
  <c r="DB23" i="19"/>
  <c r="CQ23" i="19"/>
  <c r="DA23" i="19"/>
  <c r="CZ23" i="19"/>
  <c r="CY23" i="19"/>
  <c r="CX23" i="19"/>
  <c r="CT23" i="19"/>
  <c r="CP23" i="19"/>
  <c r="DY3" i="19"/>
  <c r="DY4" i="19" s="1"/>
  <c r="DM2" i="19"/>
  <c r="DU2" i="19"/>
  <c r="DZ30" i="19"/>
  <c r="EC30" i="19"/>
  <c r="AI39" i="19"/>
  <c r="AI60" i="19"/>
  <c r="AQ39" i="19"/>
  <c r="AQ60" i="19"/>
  <c r="DZ2" i="19"/>
  <c r="Z2" i="19"/>
  <c r="DG2" i="19"/>
  <c r="Z30" i="19"/>
  <c r="Z23" i="19"/>
  <c r="DZ23" i="19"/>
  <c r="EA2" i="19"/>
  <c r="EC26" i="19"/>
  <c r="DZ26" i="19"/>
  <c r="Z26" i="19"/>
  <c r="AP60" i="19"/>
  <c r="AP39" i="19"/>
  <c r="AX60" i="19"/>
  <c r="AX58" i="19"/>
  <c r="AX57" i="19"/>
  <c r="AX54" i="19"/>
  <c r="AX39" i="19"/>
  <c r="BB39" i="19"/>
  <c r="BI39" i="19"/>
  <c r="BG39" i="19"/>
  <c r="BF39" i="19"/>
  <c r="BP39" i="19"/>
  <c r="BO39" i="19"/>
  <c r="BN39" i="19"/>
  <c r="Y21" i="19"/>
  <c r="Y27" i="19"/>
  <c r="Y25" i="19"/>
  <c r="Y24" i="19"/>
  <c r="Y20" i="19"/>
  <c r="Y16" i="19"/>
  <c r="Y15" i="19"/>
  <c r="Y19" i="19"/>
  <c r="Y28" i="19"/>
  <c r="Y22" i="19"/>
  <c r="Y13" i="19"/>
  <c r="AJ39" i="19"/>
  <c r="BC39" i="19" s="1"/>
  <c r="AJ60" i="19"/>
  <c r="AR39" i="19"/>
  <c r="AR60" i="19"/>
  <c r="AR54" i="19"/>
  <c r="AR58" i="19"/>
  <c r="AK39" i="19"/>
  <c r="BD39" i="19" s="1"/>
  <c r="AS39" i="19"/>
  <c r="AS60" i="19"/>
  <c r="AS54" i="19"/>
  <c r="AS57" i="19"/>
  <c r="AS58" i="19"/>
  <c r="AL39" i="19"/>
  <c r="AL60" i="19"/>
  <c r="AT39" i="19"/>
  <c r="BM39" i="19" s="1"/>
  <c r="AT60" i="19"/>
  <c r="AT58" i="19"/>
  <c r="AT54" i="19"/>
  <c r="AT57" i="19"/>
  <c r="AK60" i="19"/>
  <c r="AO60" i="19"/>
  <c r="AO39" i="19"/>
  <c r="BH39" i="19" s="1"/>
  <c r="AW60" i="19"/>
  <c r="AW58" i="19"/>
  <c r="AW57" i="19"/>
  <c r="AW54" i="19"/>
  <c r="AU54" i="19"/>
  <c r="AU58" i="19"/>
  <c r="AN60" i="19"/>
  <c r="AV60" i="19"/>
  <c r="AV58" i="19"/>
  <c r="AV57" i="19"/>
  <c r="AV54" i="19"/>
  <c r="F23" i="11" a="1"/>
  <c r="F23" i="11" s="1"/>
  <c r="E25" i="12" a="1"/>
  <c r="E25" i="12" s="1"/>
  <c r="F25" i="12" a="1"/>
  <c r="F25" i="12" s="1"/>
  <c r="G25" i="12" a="1"/>
  <c r="G25" i="12" s="1"/>
  <c r="H25" i="12" a="1"/>
  <c r="H25" i="12" s="1"/>
  <c r="I25" i="12" a="1"/>
  <c r="I25" i="12" s="1"/>
  <c r="H26" i="12" a="1"/>
  <c r="H26" i="12" s="1"/>
  <c r="I26" i="12" a="1"/>
  <c r="I26" i="12" s="1"/>
  <c r="H27" i="12" a="1"/>
  <c r="H27" i="12" s="1"/>
  <c r="I27" i="12" a="1"/>
  <c r="I27" i="12" s="1"/>
  <c r="H28" i="12" a="1"/>
  <c r="H28" i="12" s="1"/>
  <c r="I28" i="12" a="1"/>
  <c r="I28" i="12" s="1"/>
  <c r="H29" i="12" a="1"/>
  <c r="H29" i="12" s="1"/>
  <c r="I29" i="12" a="1"/>
  <c r="I29" i="12" s="1"/>
  <c r="E30" i="12" a="1"/>
  <c r="E30" i="12" s="1"/>
  <c r="F30" i="12" a="1"/>
  <c r="F30" i="12" s="1"/>
  <c r="G30" i="12" a="1"/>
  <c r="G30" i="12" s="1"/>
  <c r="H30" i="12" a="1"/>
  <c r="H30" i="12" s="1"/>
  <c r="I30" i="12" a="1"/>
  <c r="I30" i="12" s="1"/>
  <c r="H31" i="12" a="1"/>
  <c r="H31" i="12" s="1"/>
  <c r="I31" i="12" a="1"/>
  <c r="I31" i="12" s="1"/>
  <c r="H32" i="12" a="1"/>
  <c r="H32" i="12" s="1"/>
  <c r="I32" i="12" a="1"/>
  <c r="I32" i="12" s="1"/>
  <c r="H33" i="12" a="1"/>
  <c r="H33" i="12" s="1"/>
  <c r="I33" i="12" a="1"/>
  <c r="I33" i="12" s="1"/>
  <c r="H34" i="12" a="1"/>
  <c r="H34" i="12" s="1"/>
  <c r="I34" i="12" a="1"/>
  <c r="I34" i="12" s="1"/>
  <c r="E35" i="12" a="1"/>
  <c r="E35" i="12" s="1"/>
  <c r="F35" i="12" a="1"/>
  <c r="F35" i="12" s="1"/>
  <c r="G35" i="12" a="1"/>
  <c r="G35" i="12" s="1"/>
  <c r="H35" i="12" a="1"/>
  <c r="H35" i="12" s="1"/>
  <c r="I35" i="12" a="1"/>
  <c r="I35" i="12" s="1"/>
  <c r="H36" i="12" a="1"/>
  <c r="H36" i="12" s="1"/>
  <c r="I36" i="12" a="1"/>
  <c r="I36" i="12" s="1"/>
  <c r="H37" i="12" a="1"/>
  <c r="H37" i="12" s="1"/>
  <c r="I37" i="12" a="1"/>
  <c r="I37" i="12" s="1"/>
  <c r="H38" i="12" a="1"/>
  <c r="H38" i="12" s="1"/>
  <c r="I38" i="12" a="1"/>
  <c r="I38" i="12" s="1"/>
  <c r="H39" i="12" a="1"/>
  <c r="H39" i="12" s="1"/>
  <c r="I39" i="12" a="1"/>
  <c r="I39" i="12" s="1"/>
  <c r="E40" i="12" a="1"/>
  <c r="E40" i="12" s="1"/>
  <c r="F40" i="12" a="1"/>
  <c r="F40" i="12" s="1"/>
  <c r="G40" i="12" a="1"/>
  <c r="G40" i="12" s="1"/>
  <c r="H40" i="12" a="1"/>
  <c r="H40" i="12" s="1"/>
  <c r="I40" i="12" a="1"/>
  <c r="I40" i="12" s="1"/>
  <c r="H41" i="12" a="1"/>
  <c r="H41" i="12" s="1"/>
  <c r="I41" i="12" a="1"/>
  <c r="I41" i="12" s="1"/>
  <c r="H42" i="12" a="1"/>
  <c r="H42" i="12" s="1"/>
  <c r="I42" i="12" a="1"/>
  <c r="I42" i="12" s="1"/>
  <c r="H43" i="12" a="1"/>
  <c r="H43" i="12" s="1"/>
  <c r="I43" i="12" a="1"/>
  <c r="I43" i="12" s="1"/>
  <c r="H44" i="12" a="1"/>
  <c r="H44" i="12" s="1"/>
  <c r="I44" i="12" a="1"/>
  <c r="I44" i="12" s="1"/>
  <c r="H3" i="12" a="1"/>
  <c r="H3" i="12" s="1"/>
  <c r="I3" i="12" a="1"/>
  <c r="I3" i="12" s="1"/>
  <c r="H4" i="12" a="1"/>
  <c r="H4" i="12" s="1"/>
  <c r="I4" i="12" a="1"/>
  <c r="I4" i="12" s="1"/>
  <c r="H5" i="12" a="1"/>
  <c r="H5" i="12" s="1"/>
  <c r="I5" i="12" a="1"/>
  <c r="I5" i="12" s="1"/>
  <c r="H6" i="12" a="1"/>
  <c r="H6" i="12" s="1"/>
  <c r="I6" i="12" a="1"/>
  <c r="I6" i="12" s="1"/>
  <c r="H7" i="12" a="1"/>
  <c r="H7" i="12" s="1"/>
  <c r="I7" i="12" a="1"/>
  <c r="I7" i="12" s="1"/>
  <c r="H8" i="12" a="1"/>
  <c r="H8" i="12" s="1"/>
  <c r="I8" i="12" a="1"/>
  <c r="I8" i="12" s="1"/>
  <c r="E9" i="12" a="1"/>
  <c r="E9" i="12" s="1"/>
  <c r="F9" i="12" a="1"/>
  <c r="F9" i="12" s="1"/>
  <c r="G9" i="12" a="1"/>
  <c r="G9" i="12" s="1"/>
  <c r="H9" i="12" a="1"/>
  <c r="H9" i="12" s="1"/>
  <c r="I9" i="12" a="1"/>
  <c r="I9" i="12" s="1"/>
  <c r="H10" i="12" a="1"/>
  <c r="H10" i="12" s="1"/>
  <c r="I10" i="12" a="1"/>
  <c r="I10" i="12" s="1"/>
  <c r="H11" i="12" a="1"/>
  <c r="H11" i="12" s="1"/>
  <c r="I11" i="12" a="1"/>
  <c r="I11" i="12" s="1"/>
  <c r="H12" i="12" a="1"/>
  <c r="H12" i="12" s="1"/>
  <c r="I12" i="12" a="1"/>
  <c r="I12" i="12" s="1"/>
  <c r="H13" i="12" a="1"/>
  <c r="H13" i="12" s="1"/>
  <c r="I13" i="12" a="1"/>
  <c r="I13" i="12" s="1"/>
  <c r="H14" i="12" a="1"/>
  <c r="H14" i="12" s="1"/>
  <c r="I14" i="12" a="1"/>
  <c r="I14" i="12" s="1"/>
  <c r="H15" i="12" a="1"/>
  <c r="H15" i="12" s="1"/>
  <c r="I15" i="12" a="1"/>
  <c r="I15" i="12" s="1"/>
  <c r="E16" i="12" a="1"/>
  <c r="E16" i="12" s="1"/>
  <c r="F16" i="12" a="1"/>
  <c r="F16" i="12" s="1"/>
  <c r="G16" i="12" a="1"/>
  <c r="G16" i="12" s="1"/>
  <c r="H16" i="12" a="1"/>
  <c r="H16" i="12" s="1"/>
  <c r="I16" i="12" a="1"/>
  <c r="I16" i="12" s="1"/>
  <c r="H17" i="12" a="1"/>
  <c r="H17" i="12" s="1"/>
  <c r="I17" i="12" a="1"/>
  <c r="I17" i="12" s="1"/>
  <c r="H18" i="12" a="1"/>
  <c r="H18" i="12" s="1"/>
  <c r="I18" i="12" a="1"/>
  <c r="I18" i="12" s="1"/>
  <c r="H19" i="12" a="1"/>
  <c r="H19" i="12" s="1"/>
  <c r="I19" i="12" a="1"/>
  <c r="I19" i="12" s="1"/>
  <c r="H20" i="12" a="1"/>
  <c r="H20" i="12" s="1"/>
  <c r="I20" i="12" a="1"/>
  <c r="I20" i="12" s="1"/>
  <c r="E21" i="12" a="1"/>
  <c r="E21" i="12" s="1"/>
  <c r="F21" i="12" a="1"/>
  <c r="F21" i="12" s="1"/>
  <c r="G21" i="12" a="1"/>
  <c r="G21" i="12" s="1"/>
  <c r="H21" i="12" a="1"/>
  <c r="H21" i="12" s="1"/>
  <c r="I21" i="12" a="1"/>
  <c r="I21" i="12" s="1"/>
  <c r="H22" i="12" a="1"/>
  <c r="H22" i="12" s="1"/>
  <c r="I22" i="12" a="1"/>
  <c r="I22" i="12" s="1"/>
  <c r="H23" i="12" a="1"/>
  <c r="H23" i="12" s="1"/>
  <c r="I23" i="12" a="1"/>
  <c r="I23" i="12" s="1"/>
  <c r="H24" i="12" a="1"/>
  <c r="H24" i="12" s="1"/>
  <c r="I24" i="12" a="1"/>
  <c r="I24" i="12" s="1"/>
  <c r="H2" i="12" a="1"/>
  <c r="H2" i="12" s="1"/>
  <c r="I2" i="12" a="1"/>
  <c r="I2" i="12" s="1"/>
  <c r="BC75" i="12" a="1"/>
  <c r="BC75" i="12" s="1"/>
  <c r="BB75" i="12" a="1"/>
  <c r="BB75" i="12" s="1"/>
  <c r="BA75" i="12" a="1"/>
  <c r="BA75" i="12" s="1"/>
  <c r="AZ75" i="12" a="1"/>
  <c r="AZ75" i="12" s="1"/>
  <c r="AY75" i="12" a="1"/>
  <c r="AY75" i="12" s="1"/>
  <c r="AX75" i="12" a="1"/>
  <c r="AX75" i="12" s="1"/>
  <c r="AW75" i="12" a="1"/>
  <c r="AW75" i="12" s="1"/>
  <c r="AV75" i="12" a="1"/>
  <c r="AV75" i="12" s="1"/>
  <c r="AU75" i="12" a="1"/>
  <c r="AU75" i="12" s="1"/>
  <c r="AT75" i="12" a="1"/>
  <c r="AT75" i="12" s="1"/>
  <c r="AS75" i="12" a="1"/>
  <c r="AS75" i="12" s="1"/>
  <c r="AR75" i="12" a="1"/>
  <c r="AR75" i="12" s="1"/>
  <c r="AQ75" i="12" a="1"/>
  <c r="AQ75" i="12" s="1"/>
  <c r="AP75" i="12" a="1"/>
  <c r="AP75" i="12" s="1"/>
  <c r="AO75" i="12" a="1"/>
  <c r="AO75" i="12" s="1"/>
  <c r="AN75" i="12" a="1"/>
  <c r="AN75" i="12" s="1"/>
  <c r="BC74" i="12" a="1"/>
  <c r="BC74" i="12" s="1"/>
  <c r="BB74" i="12" a="1"/>
  <c r="BB74" i="12" s="1"/>
  <c r="BA74" i="12" a="1"/>
  <c r="BA74" i="12" s="1"/>
  <c r="AZ74" i="12" a="1"/>
  <c r="AZ74" i="12" s="1"/>
  <c r="AY74" i="12" a="1"/>
  <c r="AY74" i="12" s="1"/>
  <c r="AX74" i="12" a="1"/>
  <c r="AX74" i="12" s="1"/>
  <c r="AW74" i="12" a="1"/>
  <c r="AW74" i="12" s="1"/>
  <c r="AV74" i="12" a="1"/>
  <c r="AV74" i="12" s="1"/>
  <c r="AU74" i="12" a="1"/>
  <c r="AU74" i="12" s="1"/>
  <c r="AT74" i="12" a="1"/>
  <c r="AT74" i="12" s="1"/>
  <c r="AS74" i="12" a="1"/>
  <c r="AS74" i="12" s="1"/>
  <c r="AR74" i="12" a="1"/>
  <c r="AR74" i="12" s="1"/>
  <c r="AQ74" i="12" a="1"/>
  <c r="AQ74" i="12" s="1"/>
  <c r="AP74" i="12" a="1"/>
  <c r="AP74" i="12" s="1"/>
  <c r="AO74" i="12" a="1"/>
  <c r="AO74" i="12" s="1"/>
  <c r="AN74" i="12" a="1"/>
  <c r="AN74" i="12" s="1"/>
  <c r="BC73" i="12" a="1"/>
  <c r="BC73" i="12" s="1"/>
  <c r="BB73" i="12" a="1"/>
  <c r="BB73" i="12" s="1"/>
  <c r="BA73" i="12" a="1"/>
  <c r="BA73" i="12" s="1"/>
  <c r="AZ73" i="12" a="1"/>
  <c r="AZ73" i="12" s="1"/>
  <c r="AY73" i="12" a="1"/>
  <c r="AY73" i="12" s="1"/>
  <c r="AX73" i="12" a="1"/>
  <c r="AX73" i="12" s="1"/>
  <c r="AW73" i="12" a="1"/>
  <c r="AW73" i="12" s="1"/>
  <c r="AV73" i="12" a="1"/>
  <c r="AV73" i="12" s="1"/>
  <c r="AU73" i="12" a="1"/>
  <c r="AU73" i="12" s="1"/>
  <c r="AT73" i="12" a="1"/>
  <c r="AT73" i="12" s="1"/>
  <c r="AS73" i="12" a="1"/>
  <c r="AS73" i="12" s="1"/>
  <c r="AR73" i="12" a="1"/>
  <c r="AR73" i="12" s="1"/>
  <c r="AQ73" i="12" a="1"/>
  <c r="AQ73" i="12" s="1"/>
  <c r="AP73" i="12" a="1"/>
  <c r="AP73" i="12" s="1"/>
  <c r="AO73" i="12" a="1"/>
  <c r="AO73" i="12" s="1"/>
  <c r="AN73" i="12" a="1"/>
  <c r="AN73" i="12" s="1"/>
  <c r="BC72" i="12" a="1"/>
  <c r="BC72" i="12" s="1"/>
  <c r="BB72" i="12" a="1"/>
  <c r="BB72" i="12" s="1"/>
  <c r="BA72" i="12" a="1"/>
  <c r="BA72" i="12" s="1"/>
  <c r="AZ72" i="12" a="1"/>
  <c r="AZ72" i="12" s="1"/>
  <c r="AY72" i="12" a="1"/>
  <c r="AY72" i="12" s="1"/>
  <c r="AX72" i="12" a="1"/>
  <c r="AX72" i="12" s="1"/>
  <c r="AW72" i="12" a="1"/>
  <c r="AW72" i="12" s="1"/>
  <c r="AV72" i="12" a="1"/>
  <c r="AV72" i="12" s="1"/>
  <c r="AU72" i="12" a="1"/>
  <c r="AU72" i="12" s="1"/>
  <c r="AT72" i="12" a="1"/>
  <c r="AT72" i="12" s="1"/>
  <c r="AS72" i="12" a="1"/>
  <c r="AS72" i="12" s="1"/>
  <c r="AR72" i="12" a="1"/>
  <c r="AR72" i="12" s="1"/>
  <c r="AQ72" i="12" a="1"/>
  <c r="AQ72" i="12" s="1"/>
  <c r="AP72" i="12" a="1"/>
  <c r="AP72" i="12" s="1"/>
  <c r="AO72" i="12" a="1"/>
  <c r="AO72" i="12" s="1"/>
  <c r="AN72" i="12" a="1"/>
  <c r="AN72" i="12" s="1"/>
  <c r="BC71" i="12" a="1"/>
  <c r="BC71" i="12" s="1"/>
  <c r="BB71" i="12" a="1"/>
  <c r="BB71" i="12" s="1"/>
  <c r="BA71" i="12" a="1"/>
  <c r="BA71" i="12" s="1"/>
  <c r="AZ71" i="12" a="1"/>
  <c r="AZ71" i="12" s="1"/>
  <c r="AY71" i="12" a="1"/>
  <c r="AY71" i="12" s="1"/>
  <c r="AX71" i="12" a="1"/>
  <c r="AX71" i="12" s="1"/>
  <c r="AW71" i="12" a="1"/>
  <c r="AW71" i="12" s="1"/>
  <c r="AV71" i="12" a="1"/>
  <c r="AV71" i="12" s="1"/>
  <c r="AU71" i="12" a="1"/>
  <c r="AU71" i="12" s="1"/>
  <c r="AT71" i="12" a="1"/>
  <c r="AT71" i="12" s="1"/>
  <c r="AS71" i="12" a="1"/>
  <c r="AS71" i="12" s="1"/>
  <c r="AR71" i="12" a="1"/>
  <c r="AR71" i="12" s="1"/>
  <c r="AQ71" i="12" a="1"/>
  <c r="AQ71" i="12" s="1"/>
  <c r="AP71" i="12" a="1"/>
  <c r="AP71" i="12" s="1"/>
  <c r="AO71" i="12" a="1"/>
  <c r="AO71" i="12" s="1"/>
  <c r="AN71" i="12" a="1"/>
  <c r="AN71" i="12" s="1"/>
  <c r="BC70" i="12" a="1"/>
  <c r="BC70" i="12" s="1"/>
  <c r="BB70" i="12" a="1"/>
  <c r="BB70" i="12" s="1"/>
  <c r="BA70" i="12" a="1"/>
  <c r="BA70" i="12" s="1"/>
  <c r="AZ70" i="12" a="1"/>
  <c r="AZ70" i="12" s="1"/>
  <c r="AY70" i="12" a="1"/>
  <c r="AY70" i="12" s="1"/>
  <c r="AX70" i="12" a="1"/>
  <c r="AX70" i="12" s="1"/>
  <c r="AW70" i="12" a="1"/>
  <c r="AW70" i="12" s="1"/>
  <c r="AV70" i="12" a="1"/>
  <c r="AV70" i="12" s="1"/>
  <c r="AU70" i="12" a="1"/>
  <c r="AU70" i="12" s="1"/>
  <c r="AT70" i="12" a="1"/>
  <c r="AT70" i="12" s="1"/>
  <c r="AS70" i="12" a="1"/>
  <c r="AS70" i="12" s="1"/>
  <c r="AR70" i="12" a="1"/>
  <c r="AR70" i="12" s="1"/>
  <c r="AQ70" i="12" a="1"/>
  <c r="AQ70" i="12" s="1"/>
  <c r="AP70" i="12" a="1"/>
  <c r="AP70" i="12" s="1"/>
  <c r="AO70" i="12" a="1"/>
  <c r="AO70" i="12" s="1"/>
  <c r="AN70" i="12" a="1"/>
  <c r="AN70" i="12" s="1"/>
  <c r="AK68" i="12"/>
  <c r="BC64" i="12" a="1"/>
  <c r="BC64" i="12" s="1"/>
  <c r="BB64" i="12" a="1"/>
  <c r="BB64" i="12" s="1"/>
  <c r="BA64" i="12" a="1"/>
  <c r="BA64" i="12" s="1"/>
  <c r="AZ64" i="12" a="1"/>
  <c r="AZ64" i="12" s="1"/>
  <c r="AY64" i="12" a="1"/>
  <c r="AY64" i="12" s="1"/>
  <c r="AX64" i="12" a="1"/>
  <c r="AX64" i="12" s="1"/>
  <c r="AW64" i="12" a="1"/>
  <c r="AW64" i="12" s="1"/>
  <c r="AV64" i="12" a="1"/>
  <c r="AV64" i="12" s="1"/>
  <c r="AU64" i="12" a="1"/>
  <c r="AU64" i="12" s="1"/>
  <c r="AT64" i="12" a="1"/>
  <c r="AT64" i="12" s="1"/>
  <c r="AS64" i="12" a="1"/>
  <c r="AS64" i="12" s="1"/>
  <c r="AR64" i="12" a="1"/>
  <c r="AR64" i="12" s="1"/>
  <c r="AQ64" i="12" a="1"/>
  <c r="AQ64" i="12" s="1"/>
  <c r="AP64" i="12" a="1"/>
  <c r="AP64" i="12" s="1"/>
  <c r="AO64" i="12" a="1"/>
  <c r="AO64" i="12" s="1"/>
  <c r="AN64" i="12" a="1"/>
  <c r="AN64" i="12" s="1"/>
  <c r="BC63" i="12" a="1"/>
  <c r="BC63" i="12" s="1"/>
  <c r="BB63" i="12" a="1"/>
  <c r="BB63" i="12" s="1"/>
  <c r="BA63" i="12" a="1"/>
  <c r="BA63" i="12" s="1"/>
  <c r="AZ63" i="12" a="1"/>
  <c r="AZ63" i="12" s="1"/>
  <c r="AY63" i="12" a="1"/>
  <c r="AY63" i="12" s="1"/>
  <c r="AX63" i="12" a="1"/>
  <c r="AX63" i="12" s="1"/>
  <c r="AW63" i="12" a="1"/>
  <c r="AW63" i="12" s="1"/>
  <c r="AV63" i="12" a="1"/>
  <c r="AV63" i="12" s="1"/>
  <c r="AU63" i="12" a="1"/>
  <c r="AU63" i="12" s="1"/>
  <c r="AT63" i="12" a="1"/>
  <c r="AT63" i="12" s="1"/>
  <c r="AS63" i="12" a="1"/>
  <c r="AS63" i="12" s="1"/>
  <c r="AR63" i="12" a="1"/>
  <c r="AR63" i="12" s="1"/>
  <c r="AQ63" i="12" a="1"/>
  <c r="AQ63" i="12" s="1"/>
  <c r="AP63" i="12" a="1"/>
  <c r="AP63" i="12" s="1"/>
  <c r="AO63" i="12" a="1"/>
  <c r="AO63" i="12" s="1"/>
  <c r="AN63" i="12" a="1"/>
  <c r="AN63" i="12" s="1"/>
  <c r="BC62" i="12" a="1"/>
  <c r="BC62" i="12" s="1"/>
  <c r="BB62" i="12" a="1"/>
  <c r="BB62" i="12" s="1"/>
  <c r="BA62" i="12" a="1"/>
  <c r="BA62" i="12" s="1"/>
  <c r="AZ62" i="12" a="1"/>
  <c r="AZ62" i="12" s="1"/>
  <c r="AY62" i="12" a="1"/>
  <c r="AY62" i="12" s="1"/>
  <c r="AX62" i="12" a="1"/>
  <c r="AX62" i="12" s="1"/>
  <c r="AW62" i="12" a="1"/>
  <c r="AW62" i="12" s="1"/>
  <c r="AV62" i="12" a="1"/>
  <c r="AV62" i="12" s="1"/>
  <c r="AU62" i="12" a="1"/>
  <c r="AU62" i="12" s="1"/>
  <c r="AT62" i="12" a="1"/>
  <c r="AT62" i="12" s="1"/>
  <c r="AS62" i="12" a="1"/>
  <c r="AS62" i="12" s="1"/>
  <c r="AR62" i="12" a="1"/>
  <c r="AR62" i="12" s="1"/>
  <c r="AQ62" i="12" a="1"/>
  <c r="AQ62" i="12" s="1"/>
  <c r="AP62" i="12" a="1"/>
  <c r="AP62" i="12" s="1"/>
  <c r="AO62" i="12" a="1"/>
  <c r="AO62" i="12" s="1"/>
  <c r="AN62" i="12" a="1"/>
  <c r="AN62" i="12" s="1"/>
  <c r="BC61" i="12" a="1"/>
  <c r="BC61" i="12" s="1"/>
  <c r="BB61" i="12" a="1"/>
  <c r="BB61" i="12" s="1"/>
  <c r="BA61" i="12" a="1"/>
  <c r="BA61" i="12" s="1"/>
  <c r="AZ61" i="12" a="1"/>
  <c r="AZ61" i="12" s="1"/>
  <c r="AY61" i="12" a="1"/>
  <c r="AY61" i="12" s="1"/>
  <c r="AX61" i="12" a="1"/>
  <c r="AX61" i="12" s="1"/>
  <c r="AW61" i="12" a="1"/>
  <c r="AW61" i="12" s="1"/>
  <c r="AV61" i="12" a="1"/>
  <c r="AV61" i="12" s="1"/>
  <c r="AU61" i="12" a="1"/>
  <c r="AU61" i="12" s="1"/>
  <c r="AT61" i="12" a="1"/>
  <c r="AT61" i="12" s="1"/>
  <c r="AS61" i="12" a="1"/>
  <c r="AS61" i="12" s="1"/>
  <c r="AR61" i="12" a="1"/>
  <c r="AR61" i="12" s="1"/>
  <c r="AQ61" i="12" a="1"/>
  <c r="AQ61" i="12" s="1"/>
  <c r="AP61" i="12" a="1"/>
  <c r="AP61" i="12" s="1"/>
  <c r="AO61" i="12" a="1"/>
  <c r="AO61" i="12" s="1"/>
  <c r="AN61" i="12" a="1"/>
  <c r="AN61" i="12" s="1"/>
  <c r="BC60" i="12" a="1"/>
  <c r="BC60" i="12" s="1"/>
  <c r="BB60" i="12" a="1"/>
  <c r="BB60" i="12" s="1"/>
  <c r="BA60" i="12" a="1"/>
  <c r="BA60" i="12" s="1"/>
  <c r="AZ60" i="12" a="1"/>
  <c r="AZ60" i="12" s="1"/>
  <c r="AY60" i="12" a="1"/>
  <c r="AY60" i="12" s="1"/>
  <c r="AX60" i="12" a="1"/>
  <c r="AX60" i="12" s="1"/>
  <c r="AW60" i="12" a="1"/>
  <c r="AW60" i="12" s="1"/>
  <c r="AV60" i="12" a="1"/>
  <c r="AV60" i="12" s="1"/>
  <c r="AU60" i="12" a="1"/>
  <c r="AU60" i="12" s="1"/>
  <c r="AT60" i="12" a="1"/>
  <c r="AT60" i="12" s="1"/>
  <c r="AS60" i="12" a="1"/>
  <c r="AS60" i="12" s="1"/>
  <c r="AR60" i="12" a="1"/>
  <c r="AR60" i="12" s="1"/>
  <c r="AQ60" i="12" a="1"/>
  <c r="AQ60" i="12" s="1"/>
  <c r="AP60" i="12" a="1"/>
  <c r="AP60" i="12" s="1"/>
  <c r="AO60" i="12" a="1"/>
  <c r="AO60" i="12" s="1"/>
  <c r="AN60" i="12" a="1"/>
  <c r="AN60" i="12" s="1"/>
  <c r="BC59" i="12" a="1"/>
  <c r="BC59" i="12" s="1"/>
  <c r="BB59" i="12" a="1"/>
  <c r="BB59" i="12" s="1"/>
  <c r="BA59" i="12" a="1"/>
  <c r="BA59" i="12" s="1"/>
  <c r="AZ59" i="12" a="1"/>
  <c r="AZ59" i="12" s="1"/>
  <c r="AY59" i="12" a="1"/>
  <c r="AY59" i="12" s="1"/>
  <c r="AX59" i="12" a="1"/>
  <c r="AX59" i="12" s="1"/>
  <c r="AW59" i="12" a="1"/>
  <c r="AW59" i="12" s="1"/>
  <c r="AV59" i="12" a="1"/>
  <c r="AV59" i="12" s="1"/>
  <c r="AU59" i="12" a="1"/>
  <c r="AU59" i="12" s="1"/>
  <c r="AT59" i="12" a="1"/>
  <c r="AT59" i="12" s="1"/>
  <c r="AS59" i="12" a="1"/>
  <c r="AS59" i="12" s="1"/>
  <c r="AR59" i="12" a="1"/>
  <c r="AR59" i="12" s="1"/>
  <c r="AQ59" i="12" a="1"/>
  <c r="AQ59" i="12" s="1"/>
  <c r="AP59" i="12" a="1"/>
  <c r="AP59" i="12" s="1"/>
  <c r="AO59" i="12" a="1"/>
  <c r="AO59" i="12" s="1"/>
  <c r="AN59" i="12" a="1"/>
  <c r="AN59" i="12" s="1"/>
  <c r="AK57" i="12"/>
  <c r="BC53" i="12" a="1"/>
  <c r="BC53" i="12" s="1"/>
  <c r="BB53" i="12" a="1"/>
  <c r="BB53" i="12" s="1"/>
  <c r="BA53" i="12" a="1"/>
  <c r="BA53" i="12" s="1"/>
  <c r="AZ53" i="12" a="1"/>
  <c r="AZ53" i="12" s="1"/>
  <c r="AY53" i="12" a="1"/>
  <c r="AY53" i="12" s="1"/>
  <c r="AX53" i="12" a="1"/>
  <c r="AX53" i="12" s="1"/>
  <c r="AW53" i="12" a="1"/>
  <c r="AW53" i="12" s="1"/>
  <c r="AV53" i="12" a="1"/>
  <c r="AV53" i="12" s="1"/>
  <c r="AU53" i="12" a="1"/>
  <c r="AU53" i="12" s="1"/>
  <c r="AT53" i="12" a="1"/>
  <c r="AT53" i="12" s="1"/>
  <c r="AS53" i="12" a="1"/>
  <c r="AS53" i="12" s="1"/>
  <c r="AR53" i="12" a="1"/>
  <c r="AR53" i="12" s="1"/>
  <c r="AQ53" i="12" a="1"/>
  <c r="AQ53" i="12" s="1"/>
  <c r="AP53" i="12" a="1"/>
  <c r="AP53" i="12" s="1"/>
  <c r="AO53" i="12" a="1"/>
  <c r="AO53" i="12" s="1"/>
  <c r="AN53" i="12" a="1"/>
  <c r="AN53" i="12" s="1"/>
  <c r="BC52" i="12" a="1"/>
  <c r="BC52" i="12" s="1"/>
  <c r="BB52" i="12" a="1"/>
  <c r="BB52" i="12" s="1"/>
  <c r="BA52" i="12" a="1"/>
  <c r="BA52" i="12" s="1"/>
  <c r="AZ52" i="12" a="1"/>
  <c r="AZ52" i="12" s="1"/>
  <c r="AY52" i="12" a="1"/>
  <c r="AY52" i="12" s="1"/>
  <c r="AX52" i="12" a="1"/>
  <c r="AX52" i="12" s="1"/>
  <c r="AW52" i="12" a="1"/>
  <c r="AW52" i="12" s="1"/>
  <c r="AV52" i="12" a="1"/>
  <c r="AV52" i="12" s="1"/>
  <c r="AU52" i="12" a="1"/>
  <c r="AU52" i="12" s="1"/>
  <c r="AT52" i="12" a="1"/>
  <c r="AT52" i="12" s="1"/>
  <c r="AS52" i="12" a="1"/>
  <c r="AS52" i="12" s="1"/>
  <c r="AR52" i="12" a="1"/>
  <c r="AR52" i="12" s="1"/>
  <c r="AQ52" i="12" a="1"/>
  <c r="AQ52" i="12" s="1"/>
  <c r="AP52" i="12" a="1"/>
  <c r="AP52" i="12" s="1"/>
  <c r="AO52" i="12" a="1"/>
  <c r="AO52" i="12" s="1"/>
  <c r="AN52" i="12" a="1"/>
  <c r="AN52" i="12" s="1"/>
  <c r="BC51" i="12" a="1"/>
  <c r="BC51" i="12" s="1"/>
  <c r="BB51" i="12" a="1"/>
  <c r="BB51" i="12" s="1"/>
  <c r="BA51" i="12" a="1"/>
  <c r="BA51" i="12" s="1"/>
  <c r="AZ51" i="12" a="1"/>
  <c r="AZ51" i="12" s="1"/>
  <c r="AY51" i="12" a="1"/>
  <c r="AY51" i="12" s="1"/>
  <c r="AX51" i="12" a="1"/>
  <c r="AX51" i="12" s="1"/>
  <c r="AW51" i="12" a="1"/>
  <c r="AW51" i="12" s="1"/>
  <c r="AV51" i="12" a="1"/>
  <c r="AV51" i="12" s="1"/>
  <c r="AU51" i="12" a="1"/>
  <c r="AU51" i="12" s="1"/>
  <c r="AT51" i="12" a="1"/>
  <c r="AT51" i="12" s="1"/>
  <c r="AS51" i="12" a="1"/>
  <c r="AS51" i="12" s="1"/>
  <c r="AR51" i="12" a="1"/>
  <c r="AR51" i="12" s="1"/>
  <c r="AQ51" i="12" a="1"/>
  <c r="AQ51" i="12" s="1"/>
  <c r="AP51" i="12" a="1"/>
  <c r="AP51" i="12" s="1"/>
  <c r="AO51" i="12" a="1"/>
  <c r="AO51" i="12" s="1"/>
  <c r="AN51" i="12" a="1"/>
  <c r="AN51" i="12" s="1"/>
  <c r="BC50" i="12" a="1"/>
  <c r="BC50" i="12" s="1"/>
  <c r="BB50" i="12" a="1"/>
  <c r="BB50" i="12" s="1"/>
  <c r="BA50" i="12" a="1"/>
  <c r="BA50" i="12" s="1"/>
  <c r="AZ50" i="12" a="1"/>
  <c r="AZ50" i="12" s="1"/>
  <c r="AY50" i="12" a="1"/>
  <c r="AY50" i="12" s="1"/>
  <c r="AX50" i="12" a="1"/>
  <c r="AX50" i="12" s="1"/>
  <c r="AW50" i="12" a="1"/>
  <c r="AW50" i="12" s="1"/>
  <c r="AV50" i="12" a="1"/>
  <c r="AV50" i="12" s="1"/>
  <c r="AU50" i="12" a="1"/>
  <c r="AU50" i="12" s="1"/>
  <c r="AT50" i="12" a="1"/>
  <c r="AT50" i="12" s="1"/>
  <c r="AS50" i="12" a="1"/>
  <c r="AS50" i="12" s="1"/>
  <c r="AR50" i="12" a="1"/>
  <c r="AR50" i="12" s="1"/>
  <c r="AQ50" i="12" a="1"/>
  <c r="AQ50" i="12" s="1"/>
  <c r="AP50" i="12" a="1"/>
  <c r="AP50" i="12" s="1"/>
  <c r="AO50" i="12" a="1"/>
  <c r="AO50" i="12" s="1"/>
  <c r="AN50" i="12" a="1"/>
  <c r="AN50" i="12" s="1"/>
  <c r="BC49" i="12" a="1"/>
  <c r="BC49" i="12" s="1"/>
  <c r="BB49" i="12" a="1"/>
  <c r="BB49" i="12" s="1"/>
  <c r="BA49" i="12" a="1"/>
  <c r="BA49" i="12" s="1"/>
  <c r="AZ49" i="12" a="1"/>
  <c r="AZ49" i="12" s="1"/>
  <c r="AY49" i="12" a="1"/>
  <c r="AY49" i="12" s="1"/>
  <c r="AX49" i="12" a="1"/>
  <c r="AX49" i="12" s="1"/>
  <c r="AW49" i="12" a="1"/>
  <c r="AW49" i="12" s="1"/>
  <c r="AV49" i="12" a="1"/>
  <c r="AV49" i="12" s="1"/>
  <c r="AU49" i="12" a="1"/>
  <c r="AU49" i="12" s="1"/>
  <c r="AT49" i="12" a="1"/>
  <c r="AT49" i="12" s="1"/>
  <c r="AS49" i="12" a="1"/>
  <c r="AS49" i="12" s="1"/>
  <c r="AR49" i="12" a="1"/>
  <c r="AR49" i="12" s="1"/>
  <c r="AQ49" i="12" a="1"/>
  <c r="AQ49" i="12" s="1"/>
  <c r="AP49" i="12" a="1"/>
  <c r="AP49" i="12" s="1"/>
  <c r="AO49" i="12" a="1"/>
  <c r="AO49" i="12" s="1"/>
  <c r="AN49" i="12" a="1"/>
  <c r="AN49" i="12" s="1"/>
  <c r="BC48" i="12" a="1"/>
  <c r="BC48" i="12" s="1"/>
  <c r="BB48" i="12" a="1"/>
  <c r="BB48" i="12" s="1"/>
  <c r="BA48" i="12" a="1"/>
  <c r="BA48" i="12" s="1"/>
  <c r="AZ48" i="12" a="1"/>
  <c r="AZ48" i="12" s="1"/>
  <c r="AY48" i="12" a="1"/>
  <c r="AY48" i="12" s="1"/>
  <c r="AX48" i="12" a="1"/>
  <c r="AX48" i="12" s="1"/>
  <c r="AW48" i="12" a="1"/>
  <c r="AW48" i="12" s="1"/>
  <c r="AV48" i="12" a="1"/>
  <c r="AV48" i="12" s="1"/>
  <c r="AU48" i="12" a="1"/>
  <c r="AU48" i="12" s="1"/>
  <c r="AT48" i="12" a="1"/>
  <c r="AT48" i="12" s="1"/>
  <c r="AS48" i="12" a="1"/>
  <c r="AS48" i="12" s="1"/>
  <c r="AR48" i="12" a="1"/>
  <c r="AR48" i="12" s="1"/>
  <c r="AQ48" i="12" a="1"/>
  <c r="AQ48" i="12" s="1"/>
  <c r="AP48" i="12" a="1"/>
  <c r="AP48" i="12" s="1"/>
  <c r="AO48" i="12" a="1"/>
  <c r="AO48" i="12" s="1"/>
  <c r="AN48" i="12" a="1"/>
  <c r="AN48" i="12" s="1"/>
  <c r="BC42" i="12" a="1"/>
  <c r="BC42" i="12" s="1"/>
  <c r="BB42" i="12" a="1"/>
  <c r="BB42" i="12" s="1"/>
  <c r="BA42" i="12" a="1"/>
  <c r="BA42" i="12" s="1"/>
  <c r="AZ42" i="12" a="1"/>
  <c r="AZ42" i="12" s="1"/>
  <c r="AY42" i="12" a="1"/>
  <c r="AY42" i="12" s="1"/>
  <c r="AX42" i="12" a="1"/>
  <c r="AX42" i="12" s="1"/>
  <c r="AW42" i="12" a="1"/>
  <c r="AW42" i="12" s="1"/>
  <c r="AV42" i="12" a="1"/>
  <c r="AV42" i="12" s="1"/>
  <c r="AU42" i="12" a="1"/>
  <c r="AU42" i="12" s="1"/>
  <c r="AT42" i="12" a="1"/>
  <c r="AT42" i="12" s="1"/>
  <c r="AS42" i="12" a="1"/>
  <c r="AS42" i="12" s="1"/>
  <c r="AR42" i="12" a="1"/>
  <c r="AR42" i="12" s="1"/>
  <c r="AQ42" i="12" a="1"/>
  <c r="AQ42" i="12" s="1"/>
  <c r="AP42" i="12" a="1"/>
  <c r="AP42" i="12" s="1"/>
  <c r="AO42" i="12" a="1"/>
  <c r="AO42" i="12" s="1"/>
  <c r="AN42" i="12" a="1"/>
  <c r="AN42" i="12" s="1"/>
  <c r="BC41" i="12" a="1"/>
  <c r="BC41" i="12" s="1"/>
  <c r="BB41" i="12" a="1"/>
  <c r="BB41" i="12" s="1"/>
  <c r="BA41" i="12" a="1"/>
  <c r="BA41" i="12" s="1"/>
  <c r="AZ41" i="12" a="1"/>
  <c r="AZ41" i="12" s="1"/>
  <c r="AY41" i="12" a="1"/>
  <c r="AY41" i="12" s="1"/>
  <c r="AX41" i="12" a="1"/>
  <c r="AX41" i="12" s="1"/>
  <c r="AW41" i="12" a="1"/>
  <c r="AW41" i="12" s="1"/>
  <c r="AV41" i="12" a="1"/>
  <c r="AV41" i="12" s="1"/>
  <c r="AU41" i="12" a="1"/>
  <c r="AU41" i="12" s="1"/>
  <c r="AT41" i="12" a="1"/>
  <c r="AT41" i="12" s="1"/>
  <c r="AS41" i="12" a="1"/>
  <c r="AS41" i="12" s="1"/>
  <c r="AR41" i="12" a="1"/>
  <c r="AR41" i="12" s="1"/>
  <c r="AQ41" i="12" a="1"/>
  <c r="AQ41" i="12" s="1"/>
  <c r="AP41" i="12" a="1"/>
  <c r="AP41" i="12" s="1"/>
  <c r="AO41" i="12" a="1"/>
  <c r="AO41" i="12" s="1"/>
  <c r="AN41" i="12" a="1"/>
  <c r="AN41" i="12" s="1"/>
  <c r="BC40" i="12" a="1"/>
  <c r="BC40" i="12" s="1"/>
  <c r="BB40" i="12" a="1"/>
  <c r="BB40" i="12" s="1"/>
  <c r="BA40" i="12" a="1"/>
  <c r="BA40" i="12" s="1"/>
  <c r="AZ40" i="12" a="1"/>
  <c r="AZ40" i="12" s="1"/>
  <c r="AY40" i="12" a="1"/>
  <c r="AY40" i="12" s="1"/>
  <c r="AX40" i="12" a="1"/>
  <c r="AX40" i="12" s="1"/>
  <c r="AW40" i="12" a="1"/>
  <c r="AW40" i="12" s="1"/>
  <c r="AV40" i="12" a="1"/>
  <c r="AV40" i="12" s="1"/>
  <c r="AU40" i="12" a="1"/>
  <c r="AU40" i="12" s="1"/>
  <c r="AT40" i="12" a="1"/>
  <c r="AT40" i="12" s="1"/>
  <c r="AS40" i="12" a="1"/>
  <c r="AS40" i="12" s="1"/>
  <c r="AR40" i="12" a="1"/>
  <c r="AR40" i="12" s="1"/>
  <c r="AQ40" i="12" a="1"/>
  <c r="AQ40" i="12" s="1"/>
  <c r="AP40" i="12" a="1"/>
  <c r="AP40" i="12" s="1"/>
  <c r="AO40" i="12" a="1"/>
  <c r="AO40" i="12" s="1"/>
  <c r="AN40" i="12" a="1"/>
  <c r="AN40" i="12" s="1"/>
  <c r="BC39" i="12" a="1"/>
  <c r="BC39" i="12" s="1"/>
  <c r="BB39" i="12" a="1"/>
  <c r="BB39" i="12" s="1"/>
  <c r="BA39" i="12" a="1"/>
  <c r="BA39" i="12" s="1"/>
  <c r="AZ39" i="12" a="1"/>
  <c r="AZ39" i="12" s="1"/>
  <c r="AY39" i="12" a="1"/>
  <c r="AY39" i="12" s="1"/>
  <c r="AX39" i="12" a="1"/>
  <c r="AX39" i="12" s="1"/>
  <c r="AW39" i="12" a="1"/>
  <c r="AW39" i="12" s="1"/>
  <c r="AV39" i="12" a="1"/>
  <c r="AV39" i="12" s="1"/>
  <c r="AU39" i="12" a="1"/>
  <c r="AU39" i="12" s="1"/>
  <c r="AT39" i="12" a="1"/>
  <c r="AT39" i="12" s="1"/>
  <c r="AS39" i="12" a="1"/>
  <c r="AS39" i="12" s="1"/>
  <c r="AR39" i="12" a="1"/>
  <c r="AR39" i="12" s="1"/>
  <c r="AQ39" i="12" a="1"/>
  <c r="AQ39" i="12" s="1"/>
  <c r="AP39" i="12" a="1"/>
  <c r="AP39" i="12" s="1"/>
  <c r="AO39" i="12" a="1"/>
  <c r="AO39" i="12" s="1"/>
  <c r="AN39" i="12" a="1"/>
  <c r="AN39" i="12" s="1"/>
  <c r="BC38" i="12" a="1"/>
  <c r="BC38" i="12" s="1"/>
  <c r="BB38" i="12" a="1"/>
  <c r="BB38" i="12" s="1"/>
  <c r="BA38" i="12" a="1"/>
  <c r="BA38" i="12" s="1"/>
  <c r="AZ38" i="12" a="1"/>
  <c r="AZ38" i="12" s="1"/>
  <c r="AY38" i="12" a="1"/>
  <c r="AY38" i="12" s="1"/>
  <c r="AX38" i="12" a="1"/>
  <c r="AX38" i="12" s="1"/>
  <c r="AW38" i="12" a="1"/>
  <c r="AW38" i="12" s="1"/>
  <c r="AV38" i="12" a="1"/>
  <c r="AV38" i="12" s="1"/>
  <c r="AU38" i="12" a="1"/>
  <c r="AU38" i="12" s="1"/>
  <c r="AT38" i="12" a="1"/>
  <c r="AT38" i="12" s="1"/>
  <c r="AS38" i="12" a="1"/>
  <c r="AS38" i="12" s="1"/>
  <c r="AR38" i="12" a="1"/>
  <c r="AR38" i="12" s="1"/>
  <c r="AQ38" i="12" a="1"/>
  <c r="AQ38" i="12" s="1"/>
  <c r="AP38" i="12" a="1"/>
  <c r="AP38" i="12" s="1"/>
  <c r="AO38" i="12" a="1"/>
  <c r="AO38" i="12" s="1"/>
  <c r="AN38" i="12" a="1"/>
  <c r="AN38" i="12" s="1"/>
  <c r="BC37" i="12" a="1"/>
  <c r="BC37" i="12" s="1"/>
  <c r="BB37" i="12" a="1"/>
  <c r="BB37" i="12" s="1"/>
  <c r="BA37" i="12" a="1"/>
  <c r="BA37" i="12" s="1"/>
  <c r="AZ37" i="12" a="1"/>
  <c r="AZ37" i="12" s="1"/>
  <c r="AY37" i="12" a="1"/>
  <c r="AY37" i="12" s="1"/>
  <c r="AX37" i="12" a="1"/>
  <c r="AX37" i="12" s="1"/>
  <c r="AW37" i="12" a="1"/>
  <c r="AW37" i="12" s="1"/>
  <c r="AV37" i="12" a="1"/>
  <c r="AV37" i="12" s="1"/>
  <c r="AU37" i="12" a="1"/>
  <c r="AU37" i="12" s="1"/>
  <c r="AT37" i="12" a="1"/>
  <c r="AT37" i="12" s="1"/>
  <c r="AS37" i="12" a="1"/>
  <c r="AS37" i="12" s="1"/>
  <c r="AR37" i="12" a="1"/>
  <c r="AR37" i="12" s="1"/>
  <c r="AQ37" i="12" a="1"/>
  <c r="AQ37" i="12" s="1"/>
  <c r="AP37" i="12" a="1"/>
  <c r="AP37" i="12" s="1"/>
  <c r="AO37" i="12" a="1"/>
  <c r="AO37" i="12" s="1"/>
  <c r="AN37" i="12" a="1"/>
  <c r="AN37" i="12" s="1"/>
  <c r="AK46" i="12"/>
  <c r="AK47" i="12" s="1"/>
  <c r="AK48" i="12" s="1"/>
  <c r="AK49" i="12" s="1"/>
  <c r="AK50" i="12" s="1"/>
  <c r="AK51" i="12" s="1"/>
  <c r="AK52" i="12" s="1"/>
  <c r="AK35" i="12"/>
  <c r="AK36" i="12" s="1"/>
  <c r="AK37" i="12" s="1"/>
  <c r="AK38" i="12" s="1"/>
  <c r="AK39" i="12" s="1"/>
  <c r="AK40" i="12" s="1"/>
  <c r="AK41" i="12" s="1"/>
  <c r="AK42" i="12" s="1"/>
  <c r="AN26" i="12" a="1"/>
  <c r="AN26" i="12" s="1"/>
  <c r="AO26" i="12" a="1"/>
  <c r="AO26" i="12" s="1"/>
  <c r="AP26" i="12" a="1"/>
  <c r="AP26" i="12" s="1"/>
  <c r="AQ26" i="12" a="1"/>
  <c r="AQ26" i="12" s="1"/>
  <c r="AR26" i="12" a="1"/>
  <c r="AR26" i="12" s="1"/>
  <c r="AS26" i="12" a="1"/>
  <c r="AS26" i="12" s="1"/>
  <c r="AT26" i="12" a="1"/>
  <c r="AT26" i="12" s="1"/>
  <c r="AU26" i="12" a="1"/>
  <c r="AU26" i="12" s="1"/>
  <c r="AV26" i="12" a="1"/>
  <c r="AV26" i="12" s="1"/>
  <c r="AW26" i="12" a="1"/>
  <c r="AW26" i="12" s="1"/>
  <c r="AX26" i="12" a="1"/>
  <c r="AX26" i="12" s="1"/>
  <c r="AY26" i="12" a="1"/>
  <c r="AY26" i="12" s="1"/>
  <c r="AZ26" i="12" a="1"/>
  <c r="AZ26" i="12" s="1"/>
  <c r="BA26" i="12" a="1"/>
  <c r="BA26" i="12" s="1"/>
  <c r="BB26" i="12" a="1"/>
  <c r="BB26" i="12" s="1"/>
  <c r="BC26" i="12" a="1"/>
  <c r="BC26" i="12" s="1"/>
  <c r="AN27" i="12" a="1"/>
  <c r="AN27" i="12" s="1"/>
  <c r="AO27" i="12" a="1"/>
  <c r="AO27" i="12" s="1"/>
  <c r="AP27" i="12" a="1"/>
  <c r="AP27" i="12" s="1"/>
  <c r="AQ27" i="12" a="1"/>
  <c r="AQ27" i="12" s="1"/>
  <c r="AR27" i="12" a="1"/>
  <c r="AR27" i="12" s="1"/>
  <c r="AS27" i="12" a="1"/>
  <c r="AS27" i="12" s="1"/>
  <c r="AT27" i="12" a="1"/>
  <c r="AT27" i="12" s="1"/>
  <c r="AU27" i="12" a="1"/>
  <c r="AU27" i="12" s="1"/>
  <c r="AV27" i="12" a="1"/>
  <c r="AV27" i="12" s="1"/>
  <c r="AW27" i="12" a="1"/>
  <c r="AW27" i="12" s="1"/>
  <c r="AX27" i="12" a="1"/>
  <c r="AX27" i="12" s="1"/>
  <c r="AY27" i="12" a="1"/>
  <c r="AY27" i="12" s="1"/>
  <c r="AZ27" i="12" a="1"/>
  <c r="AZ27" i="12" s="1"/>
  <c r="BA27" i="12" a="1"/>
  <c r="BA27" i="12" s="1"/>
  <c r="BB27" i="12" a="1"/>
  <c r="BB27" i="12" s="1"/>
  <c r="BC27" i="12" a="1"/>
  <c r="BC27" i="12" s="1"/>
  <c r="AN28" i="12" a="1"/>
  <c r="AN28" i="12" s="1"/>
  <c r="AO28" i="12" a="1"/>
  <c r="AO28" i="12" s="1"/>
  <c r="AP28" i="12" a="1"/>
  <c r="AP28" i="12" s="1"/>
  <c r="AQ28" i="12" a="1"/>
  <c r="AQ28" i="12" s="1"/>
  <c r="AR28" i="12" a="1"/>
  <c r="AR28" i="12" s="1"/>
  <c r="AS28" i="12" a="1"/>
  <c r="AS28" i="12" s="1"/>
  <c r="AT28" i="12" a="1"/>
  <c r="AT28" i="12" s="1"/>
  <c r="AU28" i="12" a="1"/>
  <c r="AU28" i="12" s="1"/>
  <c r="AV28" i="12" a="1"/>
  <c r="AV28" i="12" s="1"/>
  <c r="AW28" i="12" a="1"/>
  <c r="AW28" i="12" s="1"/>
  <c r="AX28" i="12" a="1"/>
  <c r="AX28" i="12" s="1"/>
  <c r="AY28" i="12" a="1"/>
  <c r="AY28" i="12" s="1"/>
  <c r="AZ28" i="12" a="1"/>
  <c r="AZ28" i="12" s="1"/>
  <c r="BA28" i="12" a="1"/>
  <c r="BA28" i="12" s="1"/>
  <c r="BB28" i="12" a="1"/>
  <c r="BB28" i="12" s="1"/>
  <c r="BC28" i="12" a="1"/>
  <c r="BC28" i="12" s="1"/>
  <c r="AN29" i="12" a="1"/>
  <c r="AN29" i="12" s="1"/>
  <c r="AO29" i="12" a="1"/>
  <c r="AO29" i="12" s="1"/>
  <c r="AP29" i="12" a="1"/>
  <c r="AP29" i="12" s="1"/>
  <c r="AQ29" i="12" a="1"/>
  <c r="AQ29" i="12" s="1"/>
  <c r="AR29" i="12" a="1"/>
  <c r="AR29" i="12" s="1"/>
  <c r="AS29" i="12" a="1"/>
  <c r="AS29" i="12" s="1"/>
  <c r="AT29" i="12" a="1"/>
  <c r="AT29" i="12" s="1"/>
  <c r="AU29" i="12" a="1"/>
  <c r="AU29" i="12" s="1"/>
  <c r="AV29" i="12" a="1"/>
  <c r="AV29" i="12" s="1"/>
  <c r="AW29" i="12" a="1"/>
  <c r="AW29" i="12" s="1"/>
  <c r="AX29" i="12" a="1"/>
  <c r="AX29" i="12" s="1"/>
  <c r="AY29" i="12" a="1"/>
  <c r="AY29" i="12" s="1"/>
  <c r="AZ29" i="12" a="1"/>
  <c r="AZ29" i="12" s="1"/>
  <c r="BA29" i="12" a="1"/>
  <c r="BA29" i="12" s="1"/>
  <c r="BB29" i="12" a="1"/>
  <c r="BB29" i="12" s="1"/>
  <c r="BC29" i="12" a="1"/>
  <c r="BC29" i="12" s="1"/>
  <c r="AN30" i="12" a="1"/>
  <c r="AN30" i="12" s="1"/>
  <c r="AO30" i="12" a="1"/>
  <c r="AO30" i="12" s="1"/>
  <c r="AP30" i="12" a="1"/>
  <c r="AP30" i="12" s="1"/>
  <c r="AQ30" i="12" a="1"/>
  <c r="AQ30" i="12" s="1"/>
  <c r="AR30" i="12" a="1"/>
  <c r="AR30" i="12" s="1"/>
  <c r="AS30" i="12" a="1"/>
  <c r="AS30" i="12" s="1"/>
  <c r="AT30" i="12" a="1"/>
  <c r="AT30" i="12" s="1"/>
  <c r="AU30" i="12" a="1"/>
  <c r="AU30" i="12" s="1"/>
  <c r="AV30" i="12" a="1"/>
  <c r="AV30" i="12" s="1"/>
  <c r="AW30" i="12" a="1"/>
  <c r="AW30" i="12" s="1"/>
  <c r="AX30" i="12" a="1"/>
  <c r="AX30" i="12" s="1"/>
  <c r="AY30" i="12" a="1"/>
  <c r="AY30" i="12" s="1"/>
  <c r="AZ30" i="12" a="1"/>
  <c r="AZ30" i="12" s="1"/>
  <c r="BA30" i="12" a="1"/>
  <c r="BA30" i="12" s="1"/>
  <c r="BB30" i="12" a="1"/>
  <c r="BB30" i="12" s="1"/>
  <c r="BC30" i="12" a="1"/>
  <c r="BC30" i="12" s="1"/>
  <c r="AN31" i="12" a="1"/>
  <c r="AN31" i="12" s="1"/>
  <c r="AO31" i="12" a="1"/>
  <c r="AO31" i="12" s="1"/>
  <c r="AP31" i="12" a="1"/>
  <c r="AP31" i="12" s="1"/>
  <c r="AQ31" i="12" a="1"/>
  <c r="AQ31" i="12" s="1"/>
  <c r="AR31" i="12" a="1"/>
  <c r="AR31" i="12" s="1"/>
  <c r="AS31" i="12" a="1"/>
  <c r="AS31" i="12" s="1"/>
  <c r="AT31" i="12" a="1"/>
  <c r="AT31" i="12" s="1"/>
  <c r="AU31" i="12" a="1"/>
  <c r="AU31" i="12" s="1"/>
  <c r="AV31" i="12" a="1"/>
  <c r="AV31" i="12" s="1"/>
  <c r="AW31" i="12" a="1"/>
  <c r="AW31" i="12" s="1"/>
  <c r="AX31" i="12" a="1"/>
  <c r="AX31" i="12" s="1"/>
  <c r="AY31" i="12" a="1"/>
  <c r="AY31" i="12" s="1"/>
  <c r="AZ31" i="12" a="1"/>
  <c r="AZ31" i="12" s="1"/>
  <c r="BA31" i="12" a="1"/>
  <c r="BA31" i="12" s="1"/>
  <c r="BB31" i="12" a="1"/>
  <c r="BB31" i="12" s="1"/>
  <c r="BC31" i="12" a="1"/>
  <c r="BC31" i="12" s="1"/>
  <c r="AN15" i="12" a="1"/>
  <c r="AN15" i="12" s="1"/>
  <c r="AO15" i="12" a="1"/>
  <c r="AO15" i="12" s="1"/>
  <c r="AP15" i="12" a="1"/>
  <c r="AP15" i="12" s="1"/>
  <c r="AQ15" i="12" a="1"/>
  <c r="AQ15" i="12" s="1"/>
  <c r="AR15" i="12" a="1"/>
  <c r="AR15" i="12" s="1"/>
  <c r="AS15" i="12" a="1"/>
  <c r="AS15" i="12" s="1"/>
  <c r="AT15" i="12" a="1"/>
  <c r="AT15" i="12" s="1"/>
  <c r="AU15" i="12" a="1"/>
  <c r="AU15" i="12" s="1"/>
  <c r="AV15" i="12" a="1"/>
  <c r="AV15" i="12" s="1"/>
  <c r="AW15" i="12" a="1"/>
  <c r="AW15" i="12" s="1"/>
  <c r="AX15" i="12" a="1"/>
  <c r="AX15" i="12" s="1"/>
  <c r="AY15" i="12" a="1"/>
  <c r="AY15" i="12" s="1"/>
  <c r="AZ15" i="12" a="1"/>
  <c r="AZ15" i="12" s="1"/>
  <c r="BA15" i="12" a="1"/>
  <c r="BA15" i="12" s="1"/>
  <c r="BB15" i="12" a="1"/>
  <c r="BB15" i="12" s="1"/>
  <c r="BC15" i="12" a="1"/>
  <c r="BC15" i="12" s="1"/>
  <c r="AN16" i="12" a="1"/>
  <c r="AN16" i="12" s="1"/>
  <c r="AO16" i="12" a="1"/>
  <c r="AO16" i="12" s="1"/>
  <c r="AP16" i="12" a="1"/>
  <c r="AP16" i="12" s="1"/>
  <c r="AQ16" i="12" a="1"/>
  <c r="AQ16" i="12" s="1"/>
  <c r="AR16" i="12" a="1"/>
  <c r="AR16" i="12" s="1"/>
  <c r="AS16" i="12" a="1"/>
  <c r="AS16" i="12" s="1"/>
  <c r="AT16" i="12" a="1"/>
  <c r="AT16" i="12" s="1"/>
  <c r="AU16" i="12" a="1"/>
  <c r="AU16" i="12" s="1"/>
  <c r="AV16" i="12" a="1"/>
  <c r="AV16" i="12" s="1"/>
  <c r="AW16" i="12" a="1"/>
  <c r="AW16" i="12" s="1"/>
  <c r="AX16" i="12" a="1"/>
  <c r="AX16" i="12" s="1"/>
  <c r="AY16" i="12" a="1"/>
  <c r="AY16" i="12" s="1"/>
  <c r="AZ16" i="12" a="1"/>
  <c r="AZ16" i="12" s="1"/>
  <c r="BA16" i="12" a="1"/>
  <c r="BA16" i="12" s="1"/>
  <c r="BB16" i="12" a="1"/>
  <c r="BB16" i="12" s="1"/>
  <c r="BC16" i="12" a="1"/>
  <c r="BC16" i="12" s="1"/>
  <c r="AN17" i="12" a="1"/>
  <c r="AN17" i="12" s="1"/>
  <c r="AO17" i="12" a="1"/>
  <c r="AO17" i="12" s="1"/>
  <c r="AP17" i="12" a="1"/>
  <c r="AP17" i="12" s="1"/>
  <c r="AQ17" i="12" a="1"/>
  <c r="AQ17" i="12" s="1"/>
  <c r="AR17" i="12" a="1"/>
  <c r="AR17" i="12" s="1"/>
  <c r="AS17" i="12" a="1"/>
  <c r="AS17" i="12" s="1"/>
  <c r="AT17" i="12" a="1"/>
  <c r="AT17" i="12" s="1"/>
  <c r="AU17" i="12" a="1"/>
  <c r="AU17" i="12" s="1"/>
  <c r="AV17" i="12" a="1"/>
  <c r="AV17" i="12" s="1"/>
  <c r="AW17" i="12" a="1"/>
  <c r="AW17" i="12" s="1"/>
  <c r="AX17" i="12" a="1"/>
  <c r="AX17" i="12" s="1"/>
  <c r="AY17" i="12" a="1"/>
  <c r="AY17" i="12" s="1"/>
  <c r="AZ17" i="12" a="1"/>
  <c r="AZ17" i="12" s="1"/>
  <c r="BA17" i="12" a="1"/>
  <c r="BA17" i="12" s="1"/>
  <c r="BB17" i="12" a="1"/>
  <c r="BB17" i="12" s="1"/>
  <c r="BC17" i="12" a="1"/>
  <c r="BC17" i="12" s="1"/>
  <c r="AN18" i="12" a="1"/>
  <c r="AN18" i="12" s="1"/>
  <c r="AO18" i="12" a="1"/>
  <c r="AO18" i="12" s="1"/>
  <c r="AP18" i="12" a="1"/>
  <c r="AP18" i="12" s="1"/>
  <c r="AQ18" i="12" a="1"/>
  <c r="AQ18" i="12" s="1"/>
  <c r="AR18" i="12" a="1"/>
  <c r="AR18" i="12" s="1"/>
  <c r="AS18" i="12" a="1"/>
  <c r="AS18" i="12" s="1"/>
  <c r="AT18" i="12" a="1"/>
  <c r="AT18" i="12" s="1"/>
  <c r="AU18" i="12" a="1"/>
  <c r="AU18" i="12" s="1"/>
  <c r="AV18" i="12" a="1"/>
  <c r="AV18" i="12" s="1"/>
  <c r="AW18" i="12" a="1"/>
  <c r="AW18" i="12" s="1"/>
  <c r="AX18" i="12" a="1"/>
  <c r="AX18" i="12" s="1"/>
  <c r="AY18" i="12" a="1"/>
  <c r="AY18" i="12" s="1"/>
  <c r="AZ18" i="12" a="1"/>
  <c r="AZ18" i="12" s="1"/>
  <c r="BA18" i="12" a="1"/>
  <c r="BA18" i="12" s="1"/>
  <c r="BB18" i="12" a="1"/>
  <c r="BB18" i="12" s="1"/>
  <c r="BC18" i="12" a="1"/>
  <c r="BC18" i="12" s="1"/>
  <c r="AN19" i="12" a="1"/>
  <c r="AN19" i="12" s="1"/>
  <c r="AO19" i="12" a="1"/>
  <c r="AO19" i="12" s="1"/>
  <c r="AP19" i="12" a="1"/>
  <c r="AP19" i="12" s="1"/>
  <c r="AQ19" i="12" a="1"/>
  <c r="AQ19" i="12" s="1"/>
  <c r="AR19" i="12" a="1"/>
  <c r="AR19" i="12" s="1"/>
  <c r="AS19" i="12" a="1"/>
  <c r="AS19" i="12" s="1"/>
  <c r="AT19" i="12" a="1"/>
  <c r="AT19" i="12" s="1"/>
  <c r="AU19" i="12" a="1"/>
  <c r="AU19" i="12" s="1"/>
  <c r="AV19" i="12" a="1"/>
  <c r="AV19" i="12" s="1"/>
  <c r="AW19" i="12" a="1"/>
  <c r="AW19" i="12" s="1"/>
  <c r="AX19" i="12" a="1"/>
  <c r="AX19" i="12" s="1"/>
  <c r="AY19" i="12" a="1"/>
  <c r="AY19" i="12" s="1"/>
  <c r="AZ19" i="12" a="1"/>
  <c r="AZ19" i="12" s="1"/>
  <c r="BA19" i="12" a="1"/>
  <c r="BA19" i="12" s="1"/>
  <c r="BB19" i="12" a="1"/>
  <c r="BB19" i="12" s="1"/>
  <c r="BC19" i="12" a="1"/>
  <c r="BC19" i="12" s="1"/>
  <c r="AN20" i="12" a="1"/>
  <c r="AN20" i="12" s="1"/>
  <c r="AO20" i="12" a="1"/>
  <c r="AO20" i="12" s="1"/>
  <c r="AP20" i="12" a="1"/>
  <c r="AP20" i="12" s="1"/>
  <c r="AQ20" i="12" a="1"/>
  <c r="AQ20" i="12" s="1"/>
  <c r="AR20" i="12" a="1"/>
  <c r="AR20" i="12" s="1"/>
  <c r="AS20" i="12" a="1"/>
  <c r="AS20" i="12" s="1"/>
  <c r="AT20" i="12" a="1"/>
  <c r="AT20" i="12" s="1"/>
  <c r="AU20" i="12" a="1"/>
  <c r="AU20" i="12" s="1"/>
  <c r="AV20" i="12" a="1"/>
  <c r="AV20" i="12" s="1"/>
  <c r="AW20" i="12" a="1"/>
  <c r="AW20" i="12" s="1"/>
  <c r="AX20" i="12" a="1"/>
  <c r="AX20" i="12" s="1"/>
  <c r="AY20" i="12" a="1"/>
  <c r="AY20" i="12" s="1"/>
  <c r="AZ20" i="12" a="1"/>
  <c r="AZ20" i="12" s="1"/>
  <c r="BA20" i="12" a="1"/>
  <c r="BA20" i="12" s="1"/>
  <c r="BB20" i="12" a="1"/>
  <c r="BB20" i="12" s="1"/>
  <c r="BC20" i="12" a="1"/>
  <c r="BC20" i="12" s="1"/>
  <c r="AO3" i="12"/>
  <c r="AP3" i="12"/>
  <c r="AQ3" i="12"/>
  <c r="AR3" i="12"/>
  <c r="AS3" i="12"/>
  <c r="AT3" i="12"/>
  <c r="AU3" i="12"/>
  <c r="AV3" i="12"/>
  <c r="AW3" i="12"/>
  <c r="AX3" i="12"/>
  <c r="AY3" i="12"/>
  <c r="AZ3" i="12"/>
  <c r="BA3" i="12"/>
  <c r="BB3" i="12"/>
  <c r="BC3" i="12"/>
  <c r="AN3" i="12"/>
  <c r="AH26" i="10"/>
  <c r="AW54" i="10"/>
  <c r="AW39" i="10"/>
  <c r="BP39" i="10" s="1"/>
  <c r="DX2" i="10"/>
  <c r="DY2" i="10" s="1"/>
  <c r="CM30" i="10"/>
  <c r="CM29" i="10"/>
  <c r="CM28" i="10"/>
  <c r="CM27" i="10"/>
  <c r="CM26" i="10"/>
  <c r="CM25" i="10"/>
  <c r="CM24" i="10"/>
  <c r="CM23" i="10"/>
  <c r="CM22" i="10"/>
  <c r="CM21" i="10"/>
  <c r="CM20" i="10"/>
  <c r="CM19" i="10"/>
  <c r="CM18" i="10"/>
  <c r="CM17" i="10"/>
  <c r="CM16" i="10"/>
  <c r="CM15" i="10"/>
  <c r="CM14" i="10"/>
  <c r="CM13" i="10"/>
  <c r="CM12" i="10"/>
  <c r="CM11" i="10"/>
  <c r="CM10" i="10"/>
  <c r="CM9" i="10"/>
  <c r="CM8" i="10"/>
  <c r="CM7" i="10"/>
  <c r="CM6" i="10"/>
  <c r="CM5" i="10"/>
  <c r="CM4" i="10"/>
  <c r="CM3" i="10"/>
  <c r="CM2" i="10"/>
  <c r="BT30" i="10"/>
  <c r="BT29" i="10"/>
  <c r="BT28" i="10"/>
  <c r="BT27" i="10"/>
  <c r="BT26" i="10"/>
  <c r="BT25" i="10"/>
  <c r="BT24" i="10"/>
  <c r="BT23" i="10"/>
  <c r="BT22" i="10"/>
  <c r="BT21" i="10"/>
  <c r="BT20" i="10"/>
  <c r="BT19" i="10"/>
  <c r="BT18" i="10"/>
  <c r="BT17" i="10"/>
  <c r="BT16" i="10"/>
  <c r="BT15" i="10"/>
  <c r="BT14" i="10"/>
  <c r="BT13" i="10"/>
  <c r="BT12" i="10"/>
  <c r="BT11" i="10"/>
  <c r="BT10" i="10"/>
  <c r="BT9" i="10"/>
  <c r="BT8" i="10"/>
  <c r="BT7" i="10"/>
  <c r="BT6" i="10"/>
  <c r="BT5" i="10"/>
  <c r="BT4" i="10"/>
  <c r="BT3" i="10"/>
  <c r="BT2" i="10"/>
  <c r="BA30" i="10"/>
  <c r="BA29" i="10"/>
  <c r="BA28" i="10"/>
  <c r="BA27" i="10"/>
  <c r="BA26" i="10"/>
  <c r="BA25" i="10"/>
  <c r="BA24" i="10"/>
  <c r="BA23" i="10"/>
  <c r="BA22" i="10"/>
  <c r="BA21" i="10"/>
  <c r="BA20" i="10"/>
  <c r="BA19" i="10"/>
  <c r="BA18" i="10"/>
  <c r="BA17" i="10"/>
  <c r="BA16" i="10"/>
  <c r="BA15" i="10"/>
  <c r="BA14" i="10"/>
  <c r="BA13" i="10"/>
  <c r="BA12" i="10"/>
  <c r="BA11" i="10"/>
  <c r="BA10" i="10"/>
  <c r="BA9" i="10"/>
  <c r="BA8" i="10"/>
  <c r="BA7" i="10"/>
  <c r="BA6" i="10"/>
  <c r="BA5" i="10"/>
  <c r="BA4" i="10"/>
  <c r="BA3" i="10"/>
  <c r="BA2" i="10"/>
  <c r="AH3" i="10"/>
  <c r="AH4" i="10"/>
  <c r="AH5" i="10"/>
  <c r="AH6" i="10"/>
  <c r="AH7" i="10"/>
  <c r="AH8" i="10"/>
  <c r="AH9" i="10"/>
  <c r="AH10" i="10"/>
  <c r="AH11" i="10"/>
  <c r="AH12" i="10"/>
  <c r="AH13" i="10"/>
  <c r="AH14" i="10"/>
  <c r="AH15" i="10"/>
  <c r="AH16" i="10"/>
  <c r="AH17" i="10"/>
  <c r="AH18" i="10"/>
  <c r="AH19" i="10"/>
  <c r="AH20" i="10"/>
  <c r="AH21" i="10"/>
  <c r="AH22" i="10"/>
  <c r="AH23" i="10"/>
  <c r="AH24" i="10"/>
  <c r="AH25" i="10"/>
  <c r="AH27" i="10"/>
  <c r="AH28" i="10"/>
  <c r="AH29" i="10"/>
  <c r="AH30" i="10"/>
  <c r="AH2" i="10"/>
  <c r="G31" i="10"/>
  <c r="B9" i="10"/>
  <c r="I31" i="10"/>
  <c r="J31" i="10"/>
  <c r="AK60" i="10" s="1"/>
  <c r="K31" i="10"/>
  <c r="AL60" i="10" s="1"/>
  <c r="L31" i="10"/>
  <c r="AM60" i="10" s="1"/>
  <c r="M31" i="10"/>
  <c r="AN60" i="10" s="1"/>
  <c r="N31" i="10"/>
  <c r="AO39" i="10" s="1"/>
  <c r="BH39" i="10" s="1"/>
  <c r="O31" i="10"/>
  <c r="AP60" i="10" s="1"/>
  <c r="P31" i="10"/>
  <c r="Q31" i="10"/>
  <c r="R31" i="10"/>
  <c r="AS60" i="10" s="1"/>
  <c r="S31" i="10"/>
  <c r="AT60" i="10" s="1"/>
  <c r="T31" i="10"/>
  <c r="U31" i="10"/>
  <c r="AV57" i="10" s="1"/>
  <c r="V31" i="10"/>
  <c r="AW57" i="10" s="1"/>
  <c r="W31" i="10"/>
  <c r="AX60" i="10" s="1"/>
  <c r="H31" i="10"/>
  <c r="AI60" i="10" s="1"/>
  <c r="Y3" i="10"/>
  <c r="DX30" i="10"/>
  <c r="DX29" i="10"/>
  <c r="DX28" i="10"/>
  <c r="DX27" i="10"/>
  <c r="DX26" i="10"/>
  <c r="DX25" i="10"/>
  <c r="DX24" i="10"/>
  <c r="DX23" i="10"/>
  <c r="DX22" i="10"/>
  <c r="DX21" i="10"/>
  <c r="DX20" i="10"/>
  <c r="DX19" i="10"/>
  <c r="DX18" i="10"/>
  <c r="DX17" i="10"/>
  <c r="DX16" i="10"/>
  <c r="DX15" i="10"/>
  <c r="DX14" i="10"/>
  <c r="DX13" i="10"/>
  <c r="DX12" i="10"/>
  <c r="DX11" i="10"/>
  <c r="DX10" i="10"/>
  <c r="DX9" i="10"/>
  <c r="DX8" i="10"/>
  <c r="DX7" i="10"/>
  <c r="DX6" i="10"/>
  <c r="DX5" i="10"/>
  <c r="DX4" i="10"/>
  <c r="DX3" i="10"/>
  <c r="DY3" i="10" s="1"/>
  <c r="AZ56" i="12" a="1"/>
  <c r="AV56" i="12" a="1"/>
  <c r="AT56" i="12" a="1"/>
  <c r="AN56" i="12" a="1"/>
  <c r="BC57" i="12" a="1"/>
  <c r="AS56" i="12" a="1"/>
  <c r="G2" i="12" a="1"/>
  <c r="E3" i="12" a="1"/>
  <c r="F3" i="12" a="1"/>
  <c r="AU56" i="12" a="1"/>
  <c r="AY56" i="12" a="1"/>
  <c r="E2" i="12" a="1"/>
  <c r="BB56" i="12" a="1"/>
  <c r="AO56" i="12" a="1"/>
  <c r="AR56" i="12" a="1"/>
  <c r="G3" i="12" a="1"/>
  <c r="BA56" i="12" a="1"/>
  <c r="BC56" i="12" a="1"/>
  <c r="F2" i="12" a="1"/>
  <c r="AP56" i="12" a="1"/>
  <c r="AQ56" i="12" a="1"/>
  <c r="AW56" i="12" a="1"/>
  <c r="AX56" i="12" a="1"/>
  <c r="DF4" i="10" l="1"/>
  <c r="DG4" i="10"/>
  <c r="DH4" i="10"/>
  <c r="DI4" i="10"/>
  <c r="DJ4" i="10"/>
  <c r="DK4" i="10"/>
  <c r="DL4" i="10"/>
  <c r="DM4" i="10"/>
  <c r="DN4" i="10"/>
  <c r="DO4" i="10"/>
  <c r="DP4" i="10"/>
  <c r="DQ4" i="10"/>
  <c r="DR4" i="10"/>
  <c r="DS4" i="10"/>
  <c r="DT4" i="10"/>
  <c r="DU4" i="10"/>
  <c r="DY4" i="10"/>
  <c r="DY5" i="10"/>
  <c r="DY6" i="10"/>
  <c r="DY7" i="10"/>
  <c r="DY8" i="10"/>
  <c r="DY9" i="10"/>
  <c r="DY10" i="10"/>
  <c r="EC3" i="10"/>
  <c r="DZ3" i="10"/>
  <c r="DF3" i="10"/>
  <c r="DG3" i="10"/>
  <c r="DH3" i="10"/>
  <c r="DI3" i="10"/>
  <c r="DJ3" i="10"/>
  <c r="DK3" i="10"/>
  <c r="DL3" i="10"/>
  <c r="DM3" i="10"/>
  <c r="DN3" i="10"/>
  <c r="DO3" i="10"/>
  <c r="DP3" i="10"/>
  <c r="DQ3" i="10"/>
  <c r="DR3" i="10"/>
  <c r="DS3" i="10"/>
  <c r="DT3" i="10"/>
  <c r="DU3" i="10"/>
  <c r="H1" i="10"/>
  <c r="CN1" i="10" s="1"/>
  <c r="H1" i="22"/>
  <c r="H1" i="21"/>
  <c r="H1" i="20"/>
  <c r="H1" i="19"/>
  <c r="DZ21" i="22"/>
  <c r="EC21" i="22"/>
  <c r="Z21" i="22"/>
  <c r="ED3" i="22"/>
  <c r="EF3" i="22"/>
  <c r="EG3" i="22"/>
  <c r="EE3" i="22"/>
  <c r="Z25" i="22"/>
  <c r="EC25" i="22"/>
  <c r="DZ25" i="22"/>
  <c r="BI39" i="22"/>
  <c r="DZ28" i="22"/>
  <c r="Z28" i="22"/>
  <c r="EC28" i="22"/>
  <c r="EC29" i="22"/>
  <c r="Z29" i="22"/>
  <c r="DZ29" i="22"/>
  <c r="BJ3" i="22"/>
  <c r="BB3" i="22"/>
  <c r="BF3" i="22"/>
  <c r="BQ3" i="22"/>
  <c r="BI3" i="22"/>
  <c r="BN3" i="22"/>
  <c r="EB3" i="22"/>
  <c r="BP3" i="22"/>
  <c r="BH3" i="22"/>
  <c r="BO3" i="22"/>
  <c r="BG3" i="22"/>
  <c r="BL3" i="22"/>
  <c r="BD3" i="22"/>
  <c r="BE3" i="22"/>
  <c r="BC3" i="22"/>
  <c r="BM3" i="22"/>
  <c r="BK3" i="22"/>
  <c r="DP5" i="22"/>
  <c r="DH5" i="22"/>
  <c r="DY5" i="22"/>
  <c r="DO5" i="22"/>
  <c r="DG5" i="22"/>
  <c r="DL5" i="22"/>
  <c r="DN5" i="22"/>
  <c r="DF5" i="22"/>
  <c r="DT5" i="22"/>
  <c r="DU5" i="22"/>
  <c r="DM5" i="22"/>
  <c r="DR5" i="22"/>
  <c r="DJ5" i="22"/>
  <c r="DK5" i="22"/>
  <c r="EA5" i="22"/>
  <c r="DI5" i="22"/>
  <c r="EC4" i="22"/>
  <c r="DS5" i="22"/>
  <c r="DQ5" i="22"/>
  <c r="DZ4" i="22"/>
  <c r="Z24" i="22"/>
  <c r="EC24" i="22"/>
  <c r="DZ24" i="22"/>
  <c r="EC23" i="22"/>
  <c r="Z23" i="22"/>
  <c r="DZ23" i="22"/>
  <c r="DZ19" i="22"/>
  <c r="EC19" i="22"/>
  <c r="Z19" i="22"/>
  <c r="Z22" i="22"/>
  <c r="EC22" i="22"/>
  <c r="DZ22" i="22"/>
  <c r="BE39" i="22"/>
  <c r="CD2" i="22"/>
  <c r="BV2" i="22"/>
  <c r="CC2" i="22"/>
  <c r="BU2" i="22"/>
  <c r="CH2" i="22"/>
  <c r="BZ2" i="22"/>
  <c r="CJ2" i="22"/>
  <c r="CB2" i="22"/>
  <c r="CI2" i="22"/>
  <c r="CA2" i="22"/>
  <c r="CF2" i="22"/>
  <c r="BX2" i="22"/>
  <c r="BY2" i="22"/>
  <c r="CE2" i="22"/>
  <c r="BW2" i="22"/>
  <c r="CG2" i="22"/>
  <c r="EG4" i="22"/>
  <c r="EF4" i="22"/>
  <c r="ED4" i="22"/>
  <c r="EE4" i="22"/>
  <c r="Z26" i="22"/>
  <c r="EC26" i="22"/>
  <c r="DZ26" i="22"/>
  <c r="AR3" i="22"/>
  <c r="AJ3" i="22"/>
  <c r="AQ3" i="22"/>
  <c r="AI3" i="22"/>
  <c r="AX3" i="22"/>
  <c r="AP3" i="22"/>
  <c r="AV3" i="22"/>
  <c r="AW3" i="22"/>
  <c r="AO3" i="22"/>
  <c r="AN3" i="22"/>
  <c r="AT3" i="22"/>
  <c r="AL3" i="22"/>
  <c r="AS3" i="22"/>
  <c r="AM3" i="22"/>
  <c r="AK3" i="22"/>
  <c r="AU3" i="22"/>
  <c r="EF2" i="22"/>
  <c r="EE2" i="22"/>
  <c r="ED2" i="22"/>
  <c r="EG2" i="22"/>
  <c r="DB3" i="22"/>
  <c r="CT3" i="22"/>
  <c r="CX3" i="22"/>
  <c r="DA3" i="22"/>
  <c r="CS3" i="22"/>
  <c r="CZ3" i="22"/>
  <c r="CR3" i="22"/>
  <c r="CP3" i="22"/>
  <c r="CY3" i="22"/>
  <c r="CQ3" i="22"/>
  <c r="CV3" i="22"/>
  <c r="CN3" i="22"/>
  <c r="DC3" i="22"/>
  <c r="CW3" i="22"/>
  <c r="CU3" i="22"/>
  <c r="CO3" i="22"/>
  <c r="Z20" i="22"/>
  <c r="EC20" i="22"/>
  <c r="DZ20" i="22"/>
  <c r="BG39" i="22"/>
  <c r="BC39" i="22"/>
  <c r="AT2" i="22"/>
  <c r="AL2" i="22"/>
  <c r="AP2" i="22"/>
  <c r="AS2" i="22"/>
  <c r="AK2" i="22"/>
  <c r="AX2" i="22"/>
  <c r="AR2" i="22"/>
  <c r="AJ2" i="22"/>
  <c r="AQ2" i="22"/>
  <c r="AI2" i="22"/>
  <c r="AV2" i="22"/>
  <c r="AN2" i="22"/>
  <c r="AM2" i="22"/>
  <c r="AU2" i="22"/>
  <c r="AW2" i="22"/>
  <c r="AO2" i="22"/>
  <c r="CV2" i="22"/>
  <c r="CN2" i="22"/>
  <c r="CR2" i="22"/>
  <c r="DC2" i="22"/>
  <c r="CU2" i="22"/>
  <c r="CZ2" i="22"/>
  <c r="DB2" i="22"/>
  <c r="CT2" i="22"/>
  <c r="DA2" i="22"/>
  <c r="CS2" i="22"/>
  <c r="CX2" i="22"/>
  <c r="CP2" i="22"/>
  <c r="CQ2" i="22"/>
  <c r="CY2" i="22"/>
  <c r="CO2" i="22"/>
  <c r="CW2" i="22"/>
  <c r="EB4" i="22"/>
  <c r="BP4" i="22"/>
  <c r="BH4" i="22"/>
  <c r="BO4" i="22"/>
  <c r="BG4" i="22"/>
  <c r="BD4" i="22"/>
  <c r="BN4" i="22"/>
  <c r="BF4" i="22"/>
  <c r="BM4" i="22"/>
  <c r="BE4" i="22"/>
  <c r="BL4" i="22"/>
  <c r="BJ4" i="22"/>
  <c r="BB4" i="22"/>
  <c r="BC4" i="22"/>
  <c r="BQ4" i="22"/>
  <c r="BK4" i="22"/>
  <c r="BI4" i="22"/>
  <c r="EC27" i="22"/>
  <c r="DZ27" i="22"/>
  <c r="Z27" i="22"/>
  <c r="DZ30" i="22"/>
  <c r="Z30" i="22"/>
  <c r="EC30" i="22"/>
  <c r="BO39" i="22"/>
  <c r="BK39" i="22"/>
  <c r="Z27" i="21"/>
  <c r="EC27" i="21"/>
  <c r="DZ27" i="21"/>
  <c r="EC29" i="21"/>
  <c r="Z29" i="21"/>
  <c r="DZ29" i="21"/>
  <c r="EC20" i="21"/>
  <c r="DZ20" i="21"/>
  <c r="Z20" i="21"/>
  <c r="CW2" i="21"/>
  <c r="CO2" i="21"/>
  <c r="CZ2" i="21"/>
  <c r="CQ2" i="21"/>
  <c r="CY2" i="21"/>
  <c r="CP2" i="21"/>
  <c r="CX2" i="21"/>
  <c r="CN2" i="21"/>
  <c r="CV2" i="21"/>
  <c r="CS2" i="21"/>
  <c r="CR2" i="21"/>
  <c r="DA2" i="21"/>
  <c r="DC2" i="21"/>
  <c r="DB2" i="21"/>
  <c r="CU2" i="21"/>
  <c r="CT2" i="21"/>
  <c r="BM2" i="21"/>
  <c r="BE2" i="21"/>
  <c r="BK2" i="21"/>
  <c r="BB2" i="21"/>
  <c r="BJ2" i="21"/>
  <c r="BI2" i="21"/>
  <c r="EB2" i="21"/>
  <c r="BQ2" i="21"/>
  <c r="BH2" i="21"/>
  <c r="BG2" i="21"/>
  <c r="BF2" i="21"/>
  <c r="BD2" i="21"/>
  <c r="BO2" i="21"/>
  <c r="BC2" i="21"/>
  <c r="BP2" i="21"/>
  <c r="BN2" i="21"/>
  <c r="BL2" i="21"/>
  <c r="Z19" i="21"/>
  <c r="EC19" i="21"/>
  <c r="DZ19" i="21"/>
  <c r="EC24" i="21"/>
  <c r="DZ24" i="21"/>
  <c r="Z24" i="21"/>
  <c r="Z30" i="21"/>
  <c r="EC30" i="21"/>
  <c r="DZ30" i="21"/>
  <c r="EC22" i="21"/>
  <c r="DZ22" i="21"/>
  <c r="Z22" i="21"/>
  <c r="DZ23" i="21"/>
  <c r="Z23" i="21"/>
  <c r="EC23" i="21"/>
  <c r="BJ39" i="21"/>
  <c r="DU3" i="21"/>
  <c r="DM3" i="21"/>
  <c r="DL3" i="21"/>
  <c r="DT3" i="21"/>
  <c r="DK3" i="21"/>
  <c r="DS3" i="21"/>
  <c r="DJ3" i="21"/>
  <c r="DR3" i="21"/>
  <c r="DI3" i="21"/>
  <c r="DQ3" i="21"/>
  <c r="DP3" i="21"/>
  <c r="DO3" i="21"/>
  <c r="DN3" i="21"/>
  <c r="DZ2" i="21"/>
  <c r="EA3" i="21"/>
  <c r="DH3" i="21"/>
  <c r="DG3" i="21"/>
  <c r="DF3" i="21"/>
  <c r="DY3" i="21"/>
  <c r="EG2" i="21"/>
  <c r="EE2" i="21"/>
  <c r="ED2" i="21"/>
  <c r="EF2" i="21"/>
  <c r="DZ25" i="21"/>
  <c r="Z25" i="21"/>
  <c r="EC25" i="21"/>
  <c r="BF39" i="21"/>
  <c r="EC26" i="21"/>
  <c r="Z26" i="21"/>
  <c r="DZ26" i="21"/>
  <c r="EC28" i="21"/>
  <c r="DZ28" i="21"/>
  <c r="Z28" i="21"/>
  <c r="Z21" i="21"/>
  <c r="EC21" i="21"/>
  <c r="DZ21" i="21"/>
  <c r="BG39" i="21"/>
  <c r="BK39" i="21"/>
  <c r="DN6" i="20"/>
  <c r="DF6" i="20"/>
  <c r="DO6" i="20"/>
  <c r="DU6" i="20"/>
  <c r="DM6" i="20"/>
  <c r="DT6" i="20"/>
  <c r="DL6" i="20"/>
  <c r="DY6" i="20"/>
  <c r="DS6" i="20"/>
  <c r="DK6" i="20"/>
  <c r="DR6" i="20"/>
  <c r="DJ6" i="20"/>
  <c r="DH6" i="20"/>
  <c r="DG6" i="20"/>
  <c r="EA6" i="20"/>
  <c r="DQ6" i="20"/>
  <c r="DI6" i="20"/>
  <c r="DP6" i="20"/>
  <c r="DZ5" i="20"/>
  <c r="Z5" i="20"/>
  <c r="EC5" i="20"/>
  <c r="Z30" i="20"/>
  <c r="EC30" i="20"/>
  <c r="DZ30" i="20"/>
  <c r="DZ20" i="20"/>
  <c r="Z20" i="20"/>
  <c r="EC20" i="20"/>
  <c r="DZ26" i="20"/>
  <c r="EC26" i="20"/>
  <c r="Z26" i="20"/>
  <c r="BJ3" i="20"/>
  <c r="BB3" i="20"/>
  <c r="BD3" i="20"/>
  <c r="BC3" i="20"/>
  <c r="BQ3" i="20"/>
  <c r="BI3" i="20"/>
  <c r="EB3" i="20"/>
  <c r="BP3" i="20"/>
  <c r="BH3" i="20"/>
  <c r="BL3" i="20"/>
  <c r="BO3" i="20"/>
  <c r="BG3" i="20"/>
  <c r="BK3" i="20"/>
  <c r="BN3" i="20"/>
  <c r="BF3" i="20"/>
  <c r="BM3" i="20"/>
  <c r="BE3" i="20"/>
  <c r="DP5" i="20"/>
  <c r="DH5" i="20"/>
  <c r="DR5" i="20"/>
  <c r="DI5" i="20"/>
  <c r="DO5" i="20"/>
  <c r="DG5" i="20"/>
  <c r="EA5" i="20"/>
  <c r="DN5" i="20"/>
  <c r="DF5" i="20"/>
  <c r="DU5" i="20"/>
  <c r="DM5" i="20"/>
  <c r="DQ5" i="20"/>
  <c r="DT5" i="20"/>
  <c r="DL5" i="20"/>
  <c r="DJ5" i="20"/>
  <c r="DS5" i="20"/>
  <c r="DK5" i="20"/>
  <c r="EC2" i="20"/>
  <c r="DZ2" i="20"/>
  <c r="EA2" i="20"/>
  <c r="Z2" i="20"/>
  <c r="EC21" i="20"/>
  <c r="DZ21" i="20"/>
  <c r="Z21" i="20"/>
  <c r="DZ4" i="20"/>
  <c r="Z4" i="20"/>
  <c r="EC4" i="20"/>
  <c r="EA4" i="20"/>
  <c r="Z19" i="20"/>
  <c r="EC19" i="20"/>
  <c r="DZ19" i="20"/>
  <c r="BO39" i="20"/>
  <c r="AR3" i="20"/>
  <c r="AJ3" i="20"/>
  <c r="AQ3" i="20"/>
  <c r="AI3" i="20"/>
  <c r="AL3" i="20"/>
  <c r="AX3" i="20"/>
  <c r="AP3" i="20"/>
  <c r="AW3" i="20"/>
  <c r="AO3" i="20"/>
  <c r="AV3" i="20"/>
  <c r="AN3" i="20"/>
  <c r="AK3" i="20"/>
  <c r="AU3" i="20"/>
  <c r="AM3" i="20"/>
  <c r="AT3" i="20"/>
  <c r="AS3" i="20"/>
  <c r="Z25" i="20"/>
  <c r="EC25" i="20"/>
  <c r="DZ25" i="20"/>
  <c r="DZ22" i="20"/>
  <c r="Z22" i="20"/>
  <c r="EC22" i="20"/>
  <c r="BM39" i="20"/>
  <c r="EC28" i="20"/>
  <c r="Z28" i="20"/>
  <c r="DZ28" i="20"/>
  <c r="EC29" i="20"/>
  <c r="DZ29" i="20"/>
  <c r="Z29" i="20"/>
  <c r="EC27" i="20"/>
  <c r="Z27" i="20"/>
  <c r="DZ27" i="20"/>
  <c r="BP39" i="20"/>
  <c r="ED3" i="20"/>
  <c r="EF3" i="20"/>
  <c r="EE3" i="20"/>
  <c r="EG3" i="20"/>
  <c r="EC6" i="20"/>
  <c r="DZ6" i="20"/>
  <c r="Z6" i="20"/>
  <c r="DZ24" i="20"/>
  <c r="EC24" i="20"/>
  <c r="Z24" i="20"/>
  <c r="EC23" i="20"/>
  <c r="Z23" i="20"/>
  <c r="DZ23" i="20"/>
  <c r="BI39" i="20"/>
  <c r="Z21" i="19"/>
  <c r="EC21" i="19"/>
  <c r="DZ21" i="19"/>
  <c r="EG23" i="19"/>
  <c r="EF23" i="19"/>
  <c r="EE23" i="19"/>
  <c r="ED23" i="19"/>
  <c r="AU30" i="19"/>
  <c r="AR30" i="19"/>
  <c r="AJ30" i="19"/>
  <c r="AQ30" i="19"/>
  <c r="AI30" i="19"/>
  <c r="AP30" i="19"/>
  <c r="AW30" i="19"/>
  <c r="AK30" i="19"/>
  <c r="AV30" i="19"/>
  <c r="AT30" i="19"/>
  <c r="AS30" i="19"/>
  <c r="AM30" i="19"/>
  <c r="AL30" i="19"/>
  <c r="AX30" i="19"/>
  <c r="AO30" i="19"/>
  <c r="AN30" i="19"/>
  <c r="EG29" i="19"/>
  <c r="EF29" i="19"/>
  <c r="ED29" i="19"/>
  <c r="EE29" i="19"/>
  <c r="AV29" i="19"/>
  <c r="AN29" i="19"/>
  <c r="AU29" i="19"/>
  <c r="AM29" i="19"/>
  <c r="AT29" i="19"/>
  <c r="AL29" i="19"/>
  <c r="AX29" i="19"/>
  <c r="AJ29" i="19"/>
  <c r="AW29" i="19"/>
  <c r="AI29" i="19"/>
  <c r="AS29" i="19"/>
  <c r="AR29" i="19"/>
  <c r="AQ29" i="19"/>
  <c r="AP29" i="19"/>
  <c r="AO29" i="19"/>
  <c r="AK29" i="19"/>
  <c r="CX2" i="19"/>
  <c r="CP2" i="19"/>
  <c r="CT2" i="19"/>
  <c r="CW2" i="19"/>
  <c r="CO2" i="19"/>
  <c r="CV2" i="19"/>
  <c r="CN2" i="19"/>
  <c r="DB2" i="19"/>
  <c r="DC2" i="19"/>
  <c r="CU2" i="19"/>
  <c r="CR2" i="19"/>
  <c r="DA2" i="19"/>
  <c r="CZ2" i="19"/>
  <c r="CS2" i="19"/>
  <c r="CQ2" i="19"/>
  <c r="CY2" i="19"/>
  <c r="BQ39" i="19"/>
  <c r="BL3" i="19"/>
  <c r="BD3" i="19"/>
  <c r="BQ3" i="19"/>
  <c r="BH3" i="19"/>
  <c r="BC3" i="19"/>
  <c r="BP3" i="19"/>
  <c r="BG3" i="19"/>
  <c r="BM3" i="19"/>
  <c r="EB3" i="19"/>
  <c r="BO3" i="19"/>
  <c r="BF3" i="19"/>
  <c r="BN3" i="19"/>
  <c r="BE3" i="19"/>
  <c r="BJ3" i="19"/>
  <c r="BB3" i="19"/>
  <c r="BK3" i="19"/>
  <c r="BI3" i="19"/>
  <c r="CX29" i="19"/>
  <c r="CP29" i="19"/>
  <c r="CW29" i="19"/>
  <c r="CO29" i="19"/>
  <c r="CV29" i="19"/>
  <c r="CN29" i="19"/>
  <c r="DB29" i="19"/>
  <c r="CQ29" i="19"/>
  <c r="DA29" i="19"/>
  <c r="CZ29" i="19"/>
  <c r="CY29" i="19"/>
  <c r="CT29" i="19"/>
  <c r="CS29" i="19"/>
  <c r="CR29" i="19"/>
  <c r="DC29" i="19"/>
  <c r="CU29" i="19"/>
  <c r="Z25" i="19"/>
  <c r="EC25" i="19"/>
  <c r="DZ25" i="19"/>
  <c r="BK39" i="19"/>
  <c r="BN2" i="19"/>
  <c r="BF2" i="19"/>
  <c r="BM2" i="19"/>
  <c r="BE2" i="19"/>
  <c r="BB2" i="19"/>
  <c r="BL2" i="19"/>
  <c r="BD2" i="19"/>
  <c r="BK2" i="19"/>
  <c r="BC2" i="19"/>
  <c r="BJ2" i="19"/>
  <c r="BP2" i="19"/>
  <c r="BO2" i="19"/>
  <c r="BI2" i="19"/>
  <c r="BG2" i="19"/>
  <c r="BQ2" i="19"/>
  <c r="EB2" i="19"/>
  <c r="BH2" i="19"/>
  <c r="DR5" i="19"/>
  <c r="DJ5" i="19"/>
  <c r="DP5" i="19"/>
  <c r="DH5" i="19"/>
  <c r="DU5" i="19"/>
  <c r="DK5" i="19"/>
  <c r="DT5" i="19"/>
  <c r="DI5" i="19"/>
  <c r="DS5" i="19"/>
  <c r="DG5" i="19"/>
  <c r="DO5" i="19"/>
  <c r="DQ5" i="19"/>
  <c r="DF5" i="19"/>
  <c r="DM5" i="19"/>
  <c r="EA5" i="19"/>
  <c r="DL5" i="19"/>
  <c r="DN5" i="19"/>
  <c r="DT4" i="19"/>
  <c r="DL4" i="19"/>
  <c r="DR4" i="19"/>
  <c r="DJ4" i="19"/>
  <c r="DN4" i="19"/>
  <c r="Z3" i="19"/>
  <c r="DM4" i="19"/>
  <c r="EC3" i="19"/>
  <c r="DH4" i="19"/>
  <c r="DK4" i="19"/>
  <c r="DS4" i="19"/>
  <c r="DZ3" i="19"/>
  <c r="DU4" i="19"/>
  <c r="DI4" i="19"/>
  <c r="EA4" i="19"/>
  <c r="DP4" i="19"/>
  <c r="DQ4" i="19"/>
  <c r="DO4" i="19"/>
  <c r="DG4" i="19"/>
  <c r="DF4" i="19"/>
  <c r="DZ4" i="19"/>
  <c r="BL39" i="19"/>
  <c r="EC20" i="19"/>
  <c r="DZ20" i="19"/>
  <c r="Z20" i="19"/>
  <c r="EF26" i="19"/>
  <c r="EE26" i="19"/>
  <c r="ED26" i="19"/>
  <c r="EG26" i="19"/>
  <c r="EE2" i="19"/>
  <c r="EG2" i="19"/>
  <c r="EF2" i="19"/>
  <c r="ED2" i="19"/>
  <c r="DA26" i="19"/>
  <c r="CS26" i="19"/>
  <c r="CZ26" i="19"/>
  <c r="CR26" i="19"/>
  <c r="CY26" i="19"/>
  <c r="CQ26" i="19"/>
  <c r="DC26" i="19"/>
  <c r="CO26" i="19"/>
  <c r="DB26" i="19"/>
  <c r="CN26" i="19"/>
  <c r="CX26" i="19"/>
  <c r="CP26" i="19"/>
  <c r="CT26" i="19"/>
  <c r="CV26" i="19"/>
  <c r="CU26" i="19"/>
  <c r="CW26" i="19"/>
  <c r="AV2" i="19"/>
  <c r="AN2" i="19"/>
  <c r="AR2" i="19"/>
  <c r="AU2" i="19"/>
  <c r="AM2" i="19"/>
  <c r="AT2" i="19"/>
  <c r="AL2" i="19"/>
  <c r="AS2" i="19"/>
  <c r="AK2" i="19"/>
  <c r="AJ2" i="19"/>
  <c r="AQ2" i="19"/>
  <c r="AP2" i="19"/>
  <c r="AO2" i="19"/>
  <c r="AX2" i="19"/>
  <c r="AW2" i="19"/>
  <c r="AI2" i="19"/>
  <c r="CW30" i="19"/>
  <c r="CO30" i="19"/>
  <c r="DA30" i="19"/>
  <c r="CR30" i="19"/>
  <c r="CZ30" i="19"/>
  <c r="CQ30" i="19"/>
  <c r="CY30" i="19"/>
  <c r="CP30" i="19"/>
  <c r="CT30" i="19"/>
  <c r="CS30" i="19"/>
  <c r="CN30" i="19"/>
  <c r="DC30" i="19"/>
  <c r="CU30" i="19"/>
  <c r="CV30" i="19"/>
  <c r="CX30" i="19"/>
  <c r="DB30" i="19"/>
  <c r="EC28" i="19"/>
  <c r="DZ28" i="19"/>
  <c r="Z28" i="19"/>
  <c r="EG30" i="19"/>
  <c r="EF30" i="19"/>
  <c r="EE30" i="19"/>
  <c r="ED30" i="19"/>
  <c r="Z27" i="19"/>
  <c r="EC27" i="19"/>
  <c r="DZ27" i="19"/>
  <c r="DZ19" i="19"/>
  <c r="Z19" i="19"/>
  <c r="EC19" i="19"/>
  <c r="EC22" i="19"/>
  <c r="DZ22" i="19"/>
  <c r="Z22" i="19"/>
  <c r="EC24" i="19"/>
  <c r="DZ24" i="19"/>
  <c r="Z24" i="19"/>
  <c r="BE39" i="19"/>
  <c r="BJ39" i="19"/>
  <c r="AQ26" i="19"/>
  <c r="AI26" i="19"/>
  <c r="AX26" i="19"/>
  <c r="AP26" i="19"/>
  <c r="AW26" i="19"/>
  <c r="AO26" i="19"/>
  <c r="AL26" i="19"/>
  <c r="AV26" i="19"/>
  <c r="AK26" i="19"/>
  <c r="AU26" i="19"/>
  <c r="AJ26" i="19"/>
  <c r="AT26" i="19"/>
  <c r="AN26" i="19"/>
  <c r="AM26" i="19"/>
  <c r="AS26" i="19"/>
  <c r="AR26" i="19"/>
  <c r="AU23" i="19"/>
  <c r="AM23" i="19"/>
  <c r="AT23" i="19"/>
  <c r="AL23" i="19"/>
  <c r="AR23" i="19"/>
  <c r="AQ23" i="19"/>
  <c r="AP23" i="19"/>
  <c r="AS23" i="19"/>
  <c r="AO23" i="19"/>
  <c r="AN23" i="19"/>
  <c r="AX23" i="19"/>
  <c r="AW23" i="19"/>
  <c r="AV23" i="19"/>
  <c r="AK23" i="19"/>
  <c r="AJ23" i="19"/>
  <c r="AI23" i="19"/>
  <c r="EC4" i="19"/>
  <c r="Z4" i="19"/>
  <c r="DY5" i="19"/>
  <c r="P1" i="10"/>
  <c r="T1" i="12"/>
  <c r="M1" i="10"/>
  <c r="CS1" i="10" s="1"/>
  <c r="U1" i="10"/>
  <c r="DA1" i="10" s="1"/>
  <c r="AD1" i="12"/>
  <c r="V1" i="12"/>
  <c r="V1" i="10"/>
  <c r="V33" i="10" s="1"/>
  <c r="AB32" i="10" s="1"/>
  <c r="BB1" i="10"/>
  <c r="N1" i="10"/>
  <c r="CT1" i="10" s="1"/>
  <c r="AA1" i="12"/>
  <c r="G3" i="12"/>
  <c r="F3" i="12"/>
  <c r="E3" i="12"/>
  <c r="G2" i="12"/>
  <c r="F2" i="12"/>
  <c r="E2" i="12"/>
  <c r="AK69" i="12"/>
  <c r="BC57" i="12"/>
  <c r="AZ56" i="12"/>
  <c r="AO56" i="12"/>
  <c r="AS56" i="12"/>
  <c r="AW56" i="12"/>
  <c r="BA56" i="12"/>
  <c r="AN56" i="12"/>
  <c r="AP56" i="12"/>
  <c r="AT56" i="12"/>
  <c r="AX56" i="12"/>
  <c r="BB56" i="12"/>
  <c r="AR56" i="12"/>
  <c r="AQ56" i="12"/>
  <c r="AU56" i="12"/>
  <c r="AY56" i="12"/>
  <c r="BC56" i="12"/>
  <c r="AV56" i="12"/>
  <c r="AK58" i="12"/>
  <c r="AK53" i="12"/>
  <c r="AT39" i="10"/>
  <c r="AS39" i="10"/>
  <c r="BL39" i="10" s="1"/>
  <c r="AT54" i="10"/>
  <c r="AS54" i="10"/>
  <c r="AL39" i="10"/>
  <c r="AV60" i="10"/>
  <c r="AX58" i="10"/>
  <c r="AK39" i="10"/>
  <c r="BD39" i="10" s="1"/>
  <c r="AT58" i="10"/>
  <c r="AX57" i="10"/>
  <c r="AI39" i="10"/>
  <c r="AT57" i="10"/>
  <c r="AU58" i="10"/>
  <c r="AU54" i="10"/>
  <c r="AU39" i="10"/>
  <c r="BN39" i="10" s="1"/>
  <c r="AU57" i="10"/>
  <c r="AM39" i="10"/>
  <c r="BF39" i="10" s="1"/>
  <c r="AR58" i="10"/>
  <c r="AR54" i="10"/>
  <c r="AR39" i="10"/>
  <c r="AR57" i="10"/>
  <c r="AR60" i="10"/>
  <c r="AJ39" i="10"/>
  <c r="AJ60" i="10"/>
  <c r="AQ39" i="10"/>
  <c r="BJ39" i="10" s="1"/>
  <c r="AU60" i="10"/>
  <c r="AQ60" i="10"/>
  <c r="AX39" i="10"/>
  <c r="AP39" i="10"/>
  <c r="BM39" i="10"/>
  <c r="BE39" i="10"/>
  <c r="AX54" i="10"/>
  <c r="AV39" i="10"/>
  <c r="BO39" i="10" s="1"/>
  <c r="AN39" i="10"/>
  <c r="BK39" i="10"/>
  <c r="AV54" i="10"/>
  <c r="AW58" i="10"/>
  <c r="AS57" i="10"/>
  <c r="AW60" i="10"/>
  <c r="AO60" i="10"/>
  <c r="BB39" i="10"/>
  <c r="AV58" i="10"/>
  <c r="BG39" i="10"/>
  <c r="AS58" i="10"/>
  <c r="BJ1" i="10"/>
  <c r="DB1" i="10"/>
  <c r="M33" i="10"/>
  <c r="AB23" i="10" s="1"/>
  <c r="BZ1" i="10"/>
  <c r="BP1" i="10"/>
  <c r="CI1" i="10"/>
  <c r="H33" i="10"/>
  <c r="AB18" i="10" s="1"/>
  <c r="BU1" i="10"/>
  <c r="BO1" i="10"/>
  <c r="BG1" i="10"/>
  <c r="AV1" i="10"/>
  <c r="P33" i="10"/>
  <c r="AB26" i="10" s="1"/>
  <c r="AQ1" i="10"/>
  <c r="AI1" i="10"/>
  <c r="AW1" i="10"/>
  <c r="Y8" i="10"/>
  <c r="Y2" i="10"/>
  <c r="Y21" i="10"/>
  <c r="Y14" i="10"/>
  <c r="Y7" i="10"/>
  <c r="Y27" i="10"/>
  <c r="Y26" i="10"/>
  <c r="Y13" i="10"/>
  <c r="Y15" i="10"/>
  <c r="Y25" i="10"/>
  <c r="Y20" i="10"/>
  <c r="Y12" i="10"/>
  <c r="Y6" i="10"/>
  <c r="Y22" i="10"/>
  <c r="Y30" i="10"/>
  <c r="Y19" i="10"/>
  <c r="Y11" i="10"/>
  <c r="Y5" i="10"/>
  <c r="Y29" i="10"/>
  <c r="Y24" i="10"/>
  <c r="Y18" i="10"/>
  <c r="Y10" i="10"/>
  <c r="Y23" i="10"/>
  <c r="Y17" i="10"/>
  <c r="Y9" i="10"/>
  <c r="Y4" i="10"/>
  <c r="Y28" i="10"/>
  <c r="Y16" i="10"/>
  <c r="EA3" i="10"/>
  <c r="AX57" i="12" a="1"/>
  <c r="AP57" i="12" a="1"/>
  <c r="AS57" i="12" a="1"/>
  <c r="BA57" i="12" a="1"/>
  <c r="AY57" i="12" a="1"/>
  <c r="AT57" i="12" a="1"/>
  <c r="AV57" i="12" a="1"/>
  <c r="BB57" i="12" a="1"/>
  <c r="AU57" i="12" a="1"/>
  <c r="AO57" i="12" a="1"/>
  <c r="AW57" i="12" a="1"/>
  <c r="AN57" i="12" a="1"/>
  <c r="AZ57" i="12" a="1"/>
  <c r="AR57" i="12" a="1"/>
  <c r="AQ57" i="12" a="1"/>
  <c r="EC16" i="10" l="1"/>
  <c r="DZ16" i="10"/>
  <c r="Z28" i="10"/>
  <c r="EC28" i="10"/>
  <c r="DZ28" i="10"/>
  <c r="EC4" i="10"/>
  <c r="DZ4" i="10"/>
  <c r="EC9" i="10"/>
  <c r="DZ9" i="10"/>
  <c r="EC17" i="10"/>
  <c r="DZ17" i="10"/>
  <c r="Z23" i="10"/>
  <c r="EC23" i="10"/>
  <c r="DZ23" i="10"/>
  <c r="EC10" i="10"/>
  <c r="DZ10" i="10"/>
  <c r="EC18" i="10"/>
  <c r="DZ18" i="10"/>
  <c r="Z24" i="10"/>
  <c r="EC24" i="10"/>
  <c r="DZ24" i="10"/>
  <c r="Z29" i="10"/>
  <c r="EC29" i="10"/>
  <c r="DZ29" i="10"/>
  <c r="EC5" i="10"/>
  <c r="DZ5" i="10"/>
  <c r="Z19" i="10"/>
  <c r="EC19" i="10"/>
  <c r="DZ19" i="10"/>
  <c r="Z30" i="10"/>
  <c r="EC30" i="10"/>
  <c r="DZ30" i="10"/>
  <c r="Z22" i="10"/>
  <c r="EC22" i="10"/>
  <c r="DZ22" i="10"/>
  <c r="EC6" i="10"/>
  <c r="DZ6" i="10"/>
  <c r="Z20" i="10"/>
  <c r="EC20" i="10"/>
  <c r="DZ20" i="10"/>
  <c r="Z25" i="10"/>
  <c r="EC25" i="10"/>
  <c r="DZ25" i="10"/>
  <c r="EC15" i="10"/>
  <c r="DZ15" i="10"/>
  <c r="Z26" i="10"/>
  <c r="EC26" i="10"/>
  <c r="DZ26" i="10"/>
  <c r="Z27" i="10"/>
  <c r="EC27" i="10"/>
  <c r="DZ27" i="10"/>
  <c r="EC7" i="10"/>
  <c r="DZ7" i="10"/>
  <c r="Z21" i="10"/>
  <c r="EC21" i="10"/>
  <c r="DZ21" i="10"/>
  <c r="Z2" i="10"/>
  <c r="EC2" i="10"/>
  <c r="DZ2" i="10"/>
  <c r="EC8" i="10"/>
  <c r="DZ8" i="10"/>
  <c r="DY11" i="10"/>
  <c r="DF11" i="10"/>
  <c r="DG11" i="10"/>
  <c r="DH11" i="10"/>
  <c r="DI11" i="10"/>
  <c r="DJ11" i="10"/>
  <c r="DK11" i="10"/>
  <c r="DL11" i="10"/>
  <c r="DM11" i="10"/>
  <c r="DN11" i="10"/>
  <c r="DO11" i="10"/>
  <c r="DP11" i="10"/>
  <c r="DQ11" i="10"/>
  <c r="DR11" i="10"/>
  <c r="DS11" i="10"/>
  <c r="DT11" i="10"/>
  <c r="DU11" i="10"/>
  <c r="DF10" i="10"/>
  <c r="DG10" i="10"/>
  <c r="DH10" i="10"/>
  <c r="DI10" i="10"/>
  <c r="DJ10" i="10"/>
  <c r="DK10" i="10"/>
  <c r="DL10" i="10"/>
  <c r="DM10" i="10"/>
  <c r="DN10" i="10"/>
  <c r="DO10" i="10"/>
  <c r="DP10" i="10"/>
  <c r="DQ10" i="10"/>
  <c r="DR10" i="10"/>
  <c r="DS10" i="10"/>
  <c r="DT10" i="10"/>
  <c r="DU10" i="10"/>
  <c r="DF9" i="10"/>
  <c r="DG9" i="10"/>
  <c r="DH9" i="10"/>
  <c r="DI9" i="10"/>
  <c r="DJ9" i="10"/>
  <c r="DK9" i="10"/>
  <c r="DL9" i="10"/>
  <c r="DM9" i="10"/>
  <c r="DN9" i="10"/>
  <c r="DO9" i="10"/>
  <c r="DP9" i="10"/>
  <c r="DQ9" i="10"/>
  <c r="DR9" i="10"/>
  <c r="DS9" i="10"/>
  <c r="DT9" i="10"/>
  <c r="DU9" i="10"/>
  <c r="DF8" i="10"/>
  <c r="DG8" i="10"/>
  <c r="DH8" i="10"/>
  <c r="DI8" i="10"/>
  <c r="DJ8" i="10"/>
  <c r="DK8" i="10"/>
  <c r="DL8" i="10"/>
  <c r="DM8" i="10"/>
  <c r="DN8" i="10"/>
  <c r="DO8" i="10"/>
  <c r="DP8" i="10"/>
  <c r="DQ8" i="10"/>
  <c r="DR8" i="10"/>
  <c r="DS8" i="10"/>
  <c r="DT8" i="10"/>
  <c r="DU8" i="10"/>
  <c r="DF7" i="10"/>
  <c r="DG7" i="10"/>
  <c r="DH7" i="10"/>
  <c r="DI7" i="10"/>
  <c r="DJ7" i="10"/>
  <c r="DK7" i="10"/>
  <c r="DL7" i="10"/>
  <c r="DM7" i="10"/>
  <c r="DN7" i="10"/>
  <c r="DO7" i="10"/>
  <c r="DP7" i="10"/>
  <c r="DQ7" i="10"/>
  <c r="DR7" i="10"/>
  <c r="DS7" i="10"/>
  <c r="DT7" i="10"/>
  <c r="DU7" i="10"/>
  <c r="DF6" i="10"/>
  <c r="DG6" i="10"/>
  <c r="DH6" i="10"/>
  <c r="DI6" i="10"/>
  <c r="DJ6" i="10"/>
  <c r="DK6" i="10"/>
  <c r="DL6" i="10"/>
  <c r="DM6" i="10"/>
  <c r="DN6" i="10"/>
  <c r="DO6" i="10"/>
  <c r="DP6" i="10"/>
  <c r="DQ6" i="10"/>
  <c r="DR6" i="10"/>
  <c r="DS6" i="10"/>
  <c r="DT6" i="10"/>
  <c r="DU6" i="10"/>
  <c r="DF5" i="10"/>
  <c r="DG5" i="10"/>
  <c r="DH5" i="10"/>
  <c r="DI5" i="10"/>
  <c r="DJ5" i="10"/>
  <c r="DK5" i="10"/>
  <c r="DL5" i="10"/>
  <c r="DM5" i="10"/>
  <c r="DN5" i="10"/>
  <c r="DO5" i="10"/>
  <c r="DP5" i="10"/>
  <c r="DQ5" i="10"/>
  <c r="DR5" i="10"/>
  <c r="DS5" i="10"/>
  <c r="DT5" i="10"/>
  <c r="DU5" i="10"/>
  <c r="AB1" i="12"/>
  <c r="P1" i="22"/>
  <c r="P1" i="21"/>
  <c r="P1" i="20"/>
  <c r="P1" i="19"/>
  <c r="I1" i="22"/>
  <c r="I1" i="21"/>
  <c r="I1" i="20"/>
  <c r="I1" i="19"/>
  <c r="Q1" i="22"/>
  <c r="Q1" i="21"/>
  <c r="Q1" i="20"/>
  <c r="Q1" i="19"/>
  <c r="J1" i="22"/>
  <c r="J1" i="21"/>
  <c r="J1" i="20"/>
  <c r="J1" i="19"/>
  <c r="R1" i="22"/>
  <c r="R1" i="21"/>
  <c r="R1" i="20"/>
  <c r="R1" i="19"/>
  <c r="K1" i="22"/>
  <c r="K1" i="21"/>
  <c r="K1" i="20"/>
  <c r="K1" i="19"/>
  <c r="S1" i="22"/>
  <c r="S1" i="21"/>
  <c r="S1" i="20"/>
  <c r="S1" i="19"/>
  <c r="L1" i="22"/>
  <c r="L1" i="21"/>
  <c r="L1" i="20"/>
  <c r="L1" i="19"/>
  <c r="T1" i="22"/>
  <c r="T1" i="21"/>
  <c r="T1" i="20"/>
  <c r="T1" i="19"/>
  <c r="M1" i="22"/>
  <c r="M1" i="21"/>
  <c r="M1" i="20"/>
  <c r="M1" i="19"/>
  <c r="AG1" i="12"/>
  <c r="U1" i="22"/>
  <c r="U1" i="21"/>
  <c r="U1" i="20"/>
  <c r="U1" i="19"/>
  <c r="Z1" i="12"/>
  <c r="N1" i="22"/>
  <c r="N1" i="21"/>
  <c r="N1" i="20"/>
  <c r="N1" i="19"/>
  <c r="AH1" i="12"/>
  <c r="V1" i="22"/>
  <c r="V1" i="21"/>
  <c r="V1" i="20"/>
  <c r="V1" i="19"/>
  <c r="O1" i="22"/>
  <c r="O1" i="21"/>
  <c r="O1" i="20"/>
  <c r="O1" i="19"/>
  <c r="AI1" i="12"/>
  <c r="W1" i="22"/>
  <c r="W1" i="21"/>
  <c r="W1" i="20"/>
  <c r="W1" i="19"/>
  <c r="H33" i="19"/>
  <c r="AB18" i="19" s="1"/>
  <c r="AI1" i="19"/>
  <c r="BB1" i="19"/>
  <c r="BU1" i="19"/>
  <c r="CN1" i="19"/>
  <c r="H33" i="20"/>
  <c r="AB18" i="20" s="1"/>
  <c r="AI1" i="20"/>
  <c r="BB1" i="20"/>
  <c r="BU1" i="20"/>
  <c r="CN1" i="20"/>
  <c r="AI1" i="21"/>
  <c r="BB1" i="21"/>
  <c r="H33" i="21"/>
  <c r="AB18" i="21" s="1"/>
  <c r="BU1" i="21"/>
  <c r="CN1" i="21"/>
  <c r="H33" i="22"/>
  <c r="AB18" i="22" s="1"/>
  <c r="AI1" i="22"/>
  <c r="BB1" i="22"/>
  <c r="BU1" i="22"/>
  <c r="CN1" i="22"/>
  <c r="AT24" i="22"/>
  <c r="AL24" i="22"/>
  <c r="AU24" i="22"/>
  <c r="AK24" i="22"/>
  <c r="AS24" i="22"/>
  <c r="AJ24" i="22"/>
  <c r="AR24" i="22"/>
  <c r="AI24" i="22"/>
  <c r="AQ24" i="22"/>
  <c r="AP24" i="22"/>
  <c r="AX24" i="22"/>
  <c r="AO24" i="22"/>
  <c r="AV24" i="22"/>
  <c r="AM24" i="22"/>
  <c r="AW24" i="22"/>
  <c r="AN24" i="22"/>
  <c r="AR23" i="22"/>
  <c r="AJ23" i="22"/>
  <c r="AQ23" i="22"/>
  <c r="AI23" i="22"/>
  <c r="AX23" i="22"/>
  <c r="AP23" i="22"/>
  <c r="AW23" i="22"/>
  <c r="AO23" i="22"/>
  <c r="AV23" i="22"/>
  <c r="AN23" i="22"/>
  <c r="AU23" i="22"/>
  <c r="AM23" i="22"/>
  <c r="AT23" i="22"/>
  <c r="AS23" i="22"/>
  <c r="AL23" i="22"/>
  <c r="AK23" i="22"/>
  <c r="EF20" i="22"/>
  <c r="EE20" i="22"/>
  <c r="ED20" i="22"/>
  <c r="EG20" i="22"/>
  <c r="CZ19" i="22"/>
  <c r="CR19" i="22"/>
  <c r="CX19" i="22"/>
  <c r="CP19" i="22"/>
  <c r="DC19" i="22"/>
  <c r="CS19" i="22"/>
  <c r="DA19" i="22"/>
  <c r="CO19" i="22"/>
  <c r="CY19" i="22"/>
  <c r="CN19" i="22"/>
  <c r="CW19" i="22"/>
  <c r="CV19" i="22"/>
  <c r="DB19" i="22"/>
  <c r="CU19" i="22"/>
  <c r="CT19" i="22"/>
  <c r="CQ19" i="22"/>
  <c r="CJ3" i="22"/>
  <c r="CB3" i="22"/>
  <c r="CF3" i="22"/>
  <c r="CI3" i="22"/>
  <c r="CA3" i="22"/>
  <c r="CH3" i="22"/>
  <c r="BZ3" i="22"/>
  <c r="CG3" i="22"/>
  <c r="BY3" i="22"/>
  <c r="BX3" i="22"/>
  <c r="CD3" i="22"/>
  <c r="BV3" i="22"/>
  <c r="BU3" i="22"/>
  <c r="CE3" i="22"/>
  <c r="CC3" i="22"/>
  <c r="BW3" i="22"/>
  <c r="EF29" i="22"/>
  <c r="EE29" i="22"/>
  <c r="ED29" i="22"/>
  <c r="EG29" i="22"/>
  <c r="EF25" i="22"/>
  <c r="EG25" i="22"/>
  <c r="EE25" i="22"/>
  <c r="ED25" i="22"/>
  <c r="AX21" i="22"/>
  <c r="AP21" i="22"/>
  <c r="AW21" i="22"/>
  <c r="AO21" i="22"/>
  <c r="AV21" i="22"/>
  <c r="AN21" i="22"/>
  <c r="AM21" i="22"/>
  <c r="AK21" i="22"/>
  <c r="AU21" i="22"/>
  <c r="AJ21" i="22"/>
  <c r="AT21" i="22"/>
  <c r="AI21" i="22"/>
  <c r="AS21" i="22"/>
  <c r="AR21" i="22"/>
  <c r="AL21" i="22"/>
  <c r="AQ21" i="22"/>
  <c r="CX28" i="22"/>
  <c r="CP28" i="22"/>
  <c r="CW28" i="22"/>
  <c r="CO28" i="22"/>
  <c r="CV28" i="22"/>
  <c r="CU28" i="22"/>
  <c r="CT28" i="22"/>
  <c r="CS28" i="22"/>
  <c r="DC28" i="22"/>
  <c r="CR28" i="22"/>
  <c r="DB28" i="22"/>
  <c r="CQ28" i="22"/>
  <c r="CY28" i="22"/>
  <c r="DA28" i="22"/>
  <c r="CZ28" i="22"/>
  <c r="CN28" i="22"/>
  <c r="EG30" i="22"/>
  <c r="EF30" i="22"/>
  <c r="EE30" i="22"/>
  <c r="ED30" i="22"/>
  <c r="AX26" i="22"/>
  <c r="AP26" i="22"/>
  <c r="AW26" i="22"/>
  <c r="AO26" i="22"/>
  <c r="AT26" i="22"/>
  <c r="AL26" i="22"/>
  <c r="AN26" i="22"/>
  <c r="AM26" i="22"/>
  <c r="AK26" i="22"/>
  <c r="AV26" i="22"/>
  <c r="AJ26" i="22"/>
  <c r="AU26" i="22"/>
  <c r="AI26" i="22"/>
  <c r="AS26" i="22"/>
  <c r="AR26" i="22"/>
  <c r="AQ26" i="22"/>
  <c r="EG23" i="22"/>
  <c r="EF23" i="22"/>
  <c r="EE23" i="22"/>
  <c r="ED23" i="22"/>
  <c r="EF24" i="22"/>
  <c r="EE24" i="22"/>
  <c r="ED24" i="22"/>
  <c r="EG24" i="22"/>
  <c r="DN6" i="22"/>
  <c r="DF6" i="22"/>
  <c r="DZ5" i="22"/>
  <c r="DU6" i="22"/>
  <c r="DM6" i="22"/>
  <c r="Z5" i="22"/>
  <c r="DR6" i="22"/>
  <c r="DJ6" i="22"/>
  <c r="DT6" i="22"/>
  <c r="DL6" i="22"/>
  <c r="DS6" i="22"/>
  <c r="DK6" i="22"/>
  <c r="DP6" i="22"/>
  <c r="DH6" i="22"/>
  <c r="DQ6" i="22"/>
  <c r="EA6" i="22"/>
  <c r="DY6" i="22"/>
  <c r="DO6" i="22"/>
  <c r="DI6" i="22"/>
  <c r="DG6" i="22"/>
  <c r="EC5" i="22"/>
  <c r="EG28" i="22"/>
  <c r="EF28" i="22"/>
  <c r="EE28" i="22"/>
  <c r="ED28" i="22"/>
  <c r="AX30" i="22"/>
  <c r="AP30" i="22"/>
  <c r="AW30" i="22"/>
  <c r="AO30" i="22"/>
  <c r="AV30" i="22"/>
  <c r="AN30" i="22"/>
  <c r="AU30" i="22"/>
  <c r="AM30" i="22"/>
  <c r="AT30" i="22"/>
  <c r="AL30" i="22"/>
  <c r="AS30" i="22"/>
  <c r="AR30" i="22"/>
  <c r="AQ30" i="22"/>
  <c r="AK30" i="22"/>
  <c r="AJ30" i="22"/>
  <c r="AI30" i="22"/>
  <c r="DC26" i="22"/>
  <c r="CZ26" i="22"/>
  <c r="CR26" i="22"/>
  <c r="CY26" i="22"/>
  <c r="CQ26" i="22"/>
  <c r="CV26" i="22"/>
  <c r="CN26" i="22"/>
  <c r="CT26" i="22"/>
  <c r="CS26" i="22"/>
  <c r="CP26" i="22"/>
  <c r="DB26" i="22"/>
  <c r="CO26" i="22"/>
  <c r="DA26" i="22"/>
  <c r="CX26" i="22"/>
  <c r="CW26" i="22"/>
  <c r="CU26" i="22"/>
  <c r="AT22" i="22"/>
  <c r="AL22" i="22"/>
  <c r="AS22" i="22"/>
  <c r="AK22" i="22"/>
  <c r="AR22" i="22"/>
  <c r="AJ22" i="22"/>
  <c r="AP22" i="22"/>
  <c r="AN22" i="22"/>
  <c r="AX22" i="22"/>
  <c r="AM22" i="22"/>
  <c r="AW22" i="22"/>
  <c r="AI22" i="22"/>
  <c r="AV22" i="22"/>
  <c r="AU22" i="22"/>
  <c r="AQ22" i="22"/>
  <c r="AO22" i="22"/>
  <c r="CZ23" i="22"/>
  <c r="DC23" i="22"/>
  <c r="CT23" i="22"/>
  <c r="DB23" i="22"/>
  <c r="CS23" i="22"/>
  <c r="DA23" i="22"/>
  <c r="CR23" i="22"/>
  <c r="CY23" i="22"/>
  <c r="CQ23" i="22"/>
  <c r="CX23" i="22"/>
  <c r="CP23" i="22"/>
  <c r="CW23" i="22"/>
  <c r="CO23" i="22"/>
  <c r="CV23" i="22"/>
  <c r="CU23" i="22"/>
  <c r="CN23" i="22"/>
  <c r="AU28" i="22"/>
  <c r="AM28" i="22"/>
  <c r="AR28" i="22"/>
  <c r="AI28" i="22"/>
  <c r="AQ28" i="22"/>
  <c r="AP28" i="22"/>
  <c r="AX28" i="22"/>
  <c r="AO28" i="22"/>
  <c r="AW28" i="22"/>
  <c r="AN28" i="22"/>
  <c r="AS28" i="22"/>
  <c r="AJ28" i="22"/>
  <c r="AT28" i="22"/>
  <c r="AL28" i="22"/>
  <c r="AK28" i="22"/>
  <c r="AV28" i="22"/>
  <c r="AV19" i="22"/>
  <c r="AN19" i="22"/>
  <c r="AQ19" i="22"/>
  <c r="AX19" i="22"/>
  <c r="AO19" i="22"/>
  <c r="AW19" i="22"/>
  <c r="AM19" i="22"/>
  <c r="AU19" i="22"/>
  <c r="AL19" i="22"/>
  <c r="AT19" i="22"/>
  <c r="AK19" i="22"/>
  <c r="AS19" i="22"/>
  <c r="AR19" i="22"/>
  <c r="AP19" i="22"/>
  <c r="AI19" i="22"/>
  <c r="AJ19" i="22"/>
  <c r="AX4" i="22"/>
  <c r="AP4" i="22"/>
  <c r="AT4" i="22"/>
  <c r="AW4" i="22"/>
  <c r="AO4" i="22"/>
  <c r="AV4" i="22"/>
  <c r="AN4" i="22"/>
  <c r="AU4" i="22"/>
  <c r="AM4" i="22"/>
  <c r="AL4" i="22"/>
  <c r="AR4" i="22"/>
  <c r="AJ4" i="22"/>
  <c r="AK4" i="22"/>
  <c r="AS4" i="22"/>
  <c r="AI4" i="22"/>
  <c r="AQ4" i="22"/>
  <c r="EE27" i="22"/>
  <c r="ED27" i="22"/>
  <c r="EF27" i="22"/>
  <c r="EG27" i="22"/>
  <c r="EF26" i="22"/>
  <c r="EE26" i="22"/>
  <c r="ED26" i="22"/>
  <c r="EG26" i="22"/>
  <c r="CW22" i="22"/>
  <c r="CO22" i="22"/>
  <c r="CV22" i="22"/>
  <c r="CN22" i="22"/>
  <c r="DC22" i="22"/>
  <c r="CU22" i="22"/>
  <c r="DB22" i="22"/>
  <c r="CT22" i="22"/>
  <c r="DA22" i="22"/>
  <c r="CS22" i="22"/>
  <c r="CZ22" i="22"/>
  <c r="CR22" i="22"/>
  <c r="CX22" i="22"/>
  <c r="CQ22" i="22"/>
  <c r="CP22" i="22"/>
  <c r="CY22" i="22"/>
  <c r="CZ4" i="22"/>
  <c r="CR4" i="22"/>
  <c r="CV4" i="22"/>
  <c r="CY4" i="22"/>
  <c r="CQ4" i="22"/>
  <c r="CN4" i="22"/>
  <c r="CX4" i="22"/>
  <c r="CP4" i="22"/>
  <c r="CW4" i="22"/>
  <c r="CO4" i="22"/>
  <c r="DB4" i="22"/>
  <c r="CT4" i="22"/>
  <c r="DA4" i="22"/>
  <c r="CU4" i="22"/>
  <c r="DC4" i="22"/>
  <c r="CS4" i="22"/>
  <c r="CV29" i="22"/>
  <c r="CN29" i="22"/>
  <c r="DC29" i="22"/>
  <c r="CU29" i="22"/>
  <c r="DB29" i="22"/>
  <c r="CT29" i="22"/>
  <c r="DA29" i="22"/>
  <c r="CS29" i="22"/>
  <c r="CZ29" i="22"/>
  <c r="CR29" i="22"/>
  <c r="CQ29" i="22"/>
  <c r="CP29" i="22"/>
  <c r="CO29" i="22"/>
  <c r="CW29" i="22"/>
  <c r="CY29" i="22"/>
  <c r="CX29" i="22"/>
  <c r="CZ30" i="22"/>
  <c r="CR30" i="22"/>
  <c r="CY30" i="22"/>
  <c r="CQ30" i="22"/>
  <c r="CX30" i="22"/>
  <c r="CP30" i="22"/>
  <c r="CW30" i="22"/>
  <c r="CO30" i="22"/>
  <c r="CV30" i="22"/>
  <c r="CN30" i="22"/>
  <c r="CT30" i="22"/>
  <c r="CS30" i="22"/>
  <c r="DC30" i="22"/>
  <c r="CU30" i="22"/>
  <c r="DB30" i="22"/>
  <c r="DA30" i="22"/>
  <c r="AX27" i="22"/>
  <c r="AP27" i="22"/>
  <c r="AQ27" i="22"/>
  <c r="AO27" i="22"/>
  <c r="AW27" i="22"/>
  <c r="AN27" i="22"/>
  <c r="AV27" i="22"/>
  <c r="AM27" i="22"/>
  <c r="AU27" i="22"/>
  <c r="AL27" i="22"/>
  <c r="AR27" i="22"/>
  <c r="AI27" i="22"/>
  <c r="AT27" i="22"/>
  <c r="AS27" i="22"/>
  <c r="AK27" i="22"/>
  <c r="AJ27" i="22"/>
  <c r="AT20" i="22"/>
  <c r="AL20" i="22"/>
  <c r="AS20" i="22"/>
  <c r="AR20" i="22"/>
  <c r="AJ20" i="22"/>
  <c r="AQ20" i="22"/>
  <c r="AO20" i="22"/>
  <c r="AN20" i="22"/>
  <c r="AX20" i="22"/>
  <c r="AM20" i="22"/>
  <c r="AW20" i="22"/>
  <c r="AK20" i="22"/>
  <c r="AV20" i="22"/>
  <c r="AU20" i="22"/>
  <c r="AP20" i="22"/>
  <c r="AI20" i="22"/>
  <c r="EG22" i="22"/>
  <c r="EF22" i="22"/>
  <c r="EE22" i="22"/>
  <c r="ED22" i="22"/>
  <c r="AT25" i="22"/>
  <c r="AL25" i="22"/>
  <c r="AX25" i="22"/>
  <c r="AP25" i="22"/>
  <c r="AS25" i="22"/>
  <c r="AI25" i="22"/>
  <c r="AR25" i="22"/>
  <c r="AQ25" i="22"/>
  <c r="AO25" i="22"/>
  <c r="AN25" i="22"/>
  <c r="AW25" i="22"/>
  <c r="AM25" i="22"/>
  <c r="AV25" i="22"/>
  <c r="AK25" i="22"/>
  <c r="AJ25" i="22"/>
  <c r="AU25" i="22"/>
  <c r="EF21" i="22"/>
  <c r="EE21" i="22"/>
  <c r="ED21" i="22"/>
  <c r="EG21" i="22"/>
  <c r="CZ24" i="22"/>
  <c r="CR24" i="22"/>
  <c r="CV24" i="22"/>
  <c r="CN24" i="22"/>
  <c r="CW24" i="22"/>
  <c r="CU24" i="22"/>
  <c r="CT24" i="22"/>
  <c r="DC24" i="22"/>
  <c r="CS24" i="22"/>
  <c r="DB24" i="22"/>
  <c r="CQ24" i="22"/>
  <c r="DA24" i="22"/>
  <c r="CP24" i="22"/>
  <c r="CY24" i="22"/>
  <c r="CX24" i="22"/>
  <c r="CO24" i="22"/>
  <c r="CZ27" i="22"/>
  <c r="CR27" i="22"/>
  <c r="CY27" i="22"/>
  <c r="CP27" i="22"/>
  <c r="CX27" i="22"/>
  <c r="CO27" i="22"/>
  <c r="CW27" i="22"/>
  <c r="CN27" i="22"/>
  <c r="CV27" i="22"/>
  <c r="CU27" i="22"/>
  <c r="DA27" i="22"/>
  <c r="CQ27" i="22"/>
  <c r="DC27" i="22"/>
  <c r="DB27" i="22"/>
  <c r="CT27" i="22"/>
  <c r="CS27" i="22"/>
  <c r="CH4" i="22"/>
  <c r="BZ4" i="22"/>
  <c r="BV4" i="22"/>
  <c r="CG4" i="22"/>
  <c r="BY4" i="22"/>
  <c r="CF4" i="22"/>
  <c r="BX4" i="22"/>
  <c r="CE4" i="22"/>
  <c r="BW4" i="22"/>
  <c r="CD4" i="22"/>
  <c r="CJ4" i="22"/>
  <c r="CB4" i="22"/>
  <c r="CC4" i="22"/>
  <c r="CI4" i="22"/>
  <c r="CA4" i="22"/>
  <c r="BU4" i="22"/>
  <c r="CV20" i="22"/>
  <c r="CN20" i="22"/>
  <c r="DC20" i="22"/>
  <c r="CU20" i="22"/>
  <c r="DB20" i="22"/>
  <c r="CT20" i="22"/>
  <c r="CS20" i="22"/>
  <c r="CQ20" i="22"/>
  <c r="DA20" i="22"/>
  <c r="CP20" i="22"/>
  <c r="CZ20" i="22"/>
  <c r="CO20" i="22"/>
  <c r="CY20" i="22"/>
  <c r="CX20" i="22"/>
  <c r="CW20" i="22"/>
  <c r="CR20" i="22"/>
  <c r="EG19" i="22"/>
  <c r="EF19" i="22"/>
  <c r="EE19" i="22"/>
  <c r="ED19" i="22"/>
  <c r="BN5" i="22"/>
  <c r="BF5" i="22"/>
  <c r="BM5" i="22"/>
  <c r="BE5" i="22"/>
  <c r="BB5" i="22"/>
  <c r="BL5" i="22"/>
  <c r="BD5" i="22"/>
  <c r="BK5" i="22"/>
  <c r="BC5" i="22"/>
  <c r="BJ5" i="22"/>
  <c r="EB5" i="22"/>
  <c r="BP5" i="22"/>
  <c r="BH5" i="22"/>
  <c r="BO5" i="22"/>
  <c r="BQ5" i="22"/>
  <c r="BI5" i="22"/>
  <c r="BG5" i="22"/>
  <c r="AS29" i="22"/>
  <c r="AK29" i="22"/>
  <c r="AR29" i="22"/>
  <c r="AJ29" i="22"/>
  <c r="AQ29" i="22"/>
  <c r="AI29" i="22"/>
  <c r="AX29" i="22"/>
  <c r="AP29" i="22"/>
  <c r="AU29" i="22"/>
  <c r="AT29" i="22"/>
  <c r="AO29" i="22"/>
  <c r="AN29" i="22"/>
  <c r="AM29" i="22"/>
  <c r="AV29" i="22"/>
  <c r="AW29" i="22"/>
  <c r="AL29" i="22"/>
  <c r="CV25" i="22"/>
  <c r="CN25" i="22"/>
  <c r="CZ25" i="22"/>
  <c r="CR25" i="22"/>
  <c r="DA25" i="22"/>
  <c r="CP25" i="22"/>
  <c r="CY25" i="22"/>
  <c r="CO25" i="22"/>
  <c r="CX25" i="22"/>
  <c r="CW25" i="22"/>
  <c r="CU25" i="22"/>
  <c r="CT25" i="22"/>
  <c r="DC25" i="22"/>
  <c r="DB25" i="22"/>
  <c r="CS25" i="22"/>
  <c r="CQ25" i="22"/>
  <c r="CZ21" i="22"/>
  <c r="CR21" i="22"/>
  <c r="CY21" i="22"/>
  <c r="CQ21" i="22"/>
  <c r="CX21" i="22"/>
  <c r="CP21" i="22"/>
  <c r="CT21" i="22"/>
  <c r="DC21" i="22"/>
  <c r="CO21" i="22"/>
  <c r="DB21" i="22"/>
  <c r="CN21" i="22"/>
  <c r="DA21" i="22"/>
  <c r="CW21" i="22"/>
  <c r="CU21" i="22"/>
  <c r="CS21" i="22"/>
  <c r="CV21" i="22"/>
  <c r="EG21" i="21"/>
  <c r="EF21" i="21"/>
  <c r="EE21" i="21"/>
  <c r="ED21" i="21"/>
  <c r="EG19" i="21"/>
  <c r="EF19" i="21"/>
  <c r="ED19" i="21"/>
  <c r="EE19" i="21"/>
  <c r="DA22" i="21"/>
  <c r="CS22" i="21"/>
  <c r="CZ22" i="21"/>
  <c r="CR22" i="21"/>
  <c r="CY22" i="21"/>
  <c r="CQ22" i="21"/>
  <c r="CX22" i="21"/>
  <c r="CP22" i="21"/>
  <c r="CT22" i="21"/>
  <c r="CN22" i="21"/>
  <c r="DC22" i="21"/>
  <c r="DB22" i="21"/>
  <c r="CW22" i="21"/>
  <c r="CU22" i="21"/>
  <c r="CV22" i="21"/>
  <c r="CO22" i="21"/>
  <c r="EE20" i="21"/>
  <c r="ED20" i="21"/>
  <c r="EF20" i="21"/>
  <c r="EG20" i="21"/>
  <c r="AR24" i="21"/>
  <c r="AJ24" i="21"/>
  <c r="AQ24" i="21"/>
  <c r="AI24" i="21"/>
  <c r="AX24" i="21"/>
  <c r="AP24" i="21"/>
  <c r="AW24" i="21"/>
  <c r="AO24" i="21"/>
  <c r="AT24" i="21"/>
  <c r="AN24" i="21"/>
  <c r="AM24" i="21"/>
  <c r="AK24" i="21"/>
  <c r="AL24" i="21"/>
  <c r="AU24" i="21"/>
  <c r="AV24" i="21"/>
  <c r="AS24" i="21"/>
  <c r="CX25" i="21"/>
  <c r="CP25" i="21"/>
  <c r="CW25" i="21"/>
  <c r="CO25" i="21"/>
  <c r="CV25" i="21"/>
  <c r="CN25" i="21"/>
  <c r="DC25" i="21"/>
  <c r="CU25" i="21"/>
  <c r="DA25" i="21"/>
  <c r="CY25" i="21"/>
  <c r="CT25" i="21"/>
  <c r="CZ25" i="21"/>
  <c r="CS25" i="21"/>
  <c r="CQ25" i="21"/>
  <c r="DB25" i="21"/>
  <c r="CR25" i="21"/>
  <c r="AQ20" i="21"/>
  <c r="AI20" i="21"/>
  <c r="AX20" i="21"/>
  <c r="AP20" i="21"/>
  <c r="AV20" i="21"/>
  <c r="AN20" i="21"/>
  <c r="AU20" i="21"/>
  <c r="AJ20" i="21"/>
  <c r="AS20" i="21"/>
  <c r="AR20" i="21"/>
  <c r="AT20" i="21"/>
  <c r="AO20" i="21"/>
  <c r="AL20" i="21"/>
  <c r="AW20" i="21"/>
  <c r="AK20" i="21"/>
  <c r="AM20" i="21"/>
  <c r="AT27" i="21"/>
  <c r="AL27" i="21"/>
  <c r="AQ27" i="21"/>
  <c r="AI27" i="21"/>
  <c r="AU27" i="21"/>
  <c r="AJ27" i="21"/>
  <c r="AS27" i="21"/>
  <c r="AR27" i="21"/>
  <c r="AP27" i="21"/>
  <c r="AM27" i="21"/>
  <c r="AK27" i="21"/>
  <c r="AX27" i="21"/>
  <c r="AN27" i="21"/>
  <c r="AO27" i="21"/>
  <c r="AW27" i="21"/>
  <c r="AV27" i="21"/>
  <c r="CW19" i="21"/>
  <c r="CO19" i="21"/>
  <c r="CV19" i="21"/>
  <c r="CN19" i="21"/>
  <c r="DB19" i="21"/>
  <c r="CT19" i="21"/>
  <c r="DA19" i="21"/>
  <c r="CP19" i="21"/>
  <c r="CY19" i="21"/>
  <c r="CX19" i="21"/>
  <c r="CQ19" i="21"/>
  <c r="DC19" i="21"/>
  <c r="CR19" i="21"/>
  <c r="CZ19" i="21"/>
  <c r="CU19" i="21"/>
  <c r="CS19" i="21"/>
  <c r="AQ22" i="21"/>
  <c r="AI22" i="21"/>
  <c r="AX22" i="21"/>
  <c r="AP22" i="21"/>
  <c r="AW22" i="21"/>
  <c r="AO22" i="21"/>
  <c r="AV22" i="21"/>
  <c r="AN22" i="21"/>
  <c r="AS22" i="21"/>
  <c r="AM22" i="21"/>
  <c r="AL22" i="21"/>
  <c r="AT22" i="21"/>
  <c r="AR22" i="21"/>
  <c r="AU22" i="21"/>
  <c r="AK22" i="21"/>
  <c r="AJ22" i="21"/>
  <c r="ED28" i="21"/>
  <c r="EG28" i="21"/>
  <c r="EF28" i="21"/>
  <c r="EE28" i="21"/>
  <c r="AR26" i="21"/>
  <c r="AJ26" i="21"/>
  <c r="AQ26" i="21"/>
  <c r="AI26" i="21"/>
  <c r="AX26" i="21"/>
  <c r="AP26" i="21"/>
  <c r="AW26" i="21"/>
  <c r="AO26" i="21"/>
  <c r="AS26" i="21"/>
  <c r="AM26" i="21"/>
  <c r="AL26" i="21"/>
  <c r="AT26" i="21"/>
  <c r="AN26" i="21"/>
  <c r="AU26" i="21"/>
  <c r="AV26" i="21"/>
  <c r="AK26" i="21"/>
  <c r="EG25" i="21"/>
  <c r="EF25" i="21"/>
  <c r="EE25" i="21"/>
  <c r="ED25" i="21"/>
  <c r="AU30" i="21"/>
  <c r="AM30" i="21"/>
  <c r="AS30" i="21"/>
  <c r="AK30" i="21"/>
  <c r="AO30" i="21"/>
  <c r="AX30" i="21"/>
  <c r="AN30" i="21"/>
  <c r="AV30" i="21"/>
  <c r="AJ30" i="21"/>
  <c r="AP30" i="21"/>
  <c r="AW30" i="21"/>
  <c r="AT30" i="21"/>
  <c r="AR30" i="21"/>
  <c r="AQ30" i="21"/>
  <c r="AI30" i="21"/>
  <c r="AL30" i="21"/>
  <c r="DA20" i="21"/>
  <c r="CS20" i="21"/>
  <c r="CZ20" i="21"/>
  <c r="CR20" i="21"/>
  <c r="CX20" i="21"/>
  <c r="CP20" i="21"/>
  <c r="CY20" i="21"/>
  <c r="CV20" i="21"/>
  <c r="CU20" i="21"/>
  <c r="DC20" i="21"/>
  <c r="DB20" i="21"/>
  <c r="CT20" i="21"/>
  <c r="CW20" i="21"/>
  <c r="CO20" i="21"/>
  <c r="CQ20" i="21"/>
  <c r="CN20" i="21"/>
  <c r="CV27" i="21"/>
  <c r="CN27" i="21"/>
  <c r="DA27" i="21"/>
  <c r="CS27" i="21"/>
  <c r="CZ27" i="21"/>
  <c r="CP27" i="21"/>
  <c r="CY27" i="21"/>
  <c r="CO27" i="21"/>
  <c r="CX27" i="21"/>
  <c r="CW27" i="21"/>
  <c r="DB27" i="21"/>
  <c r="CU27" i="21"/>
  <c r="CT27" i="21"/>
  <c r="CR27" i="21"/>
  <c r="DC27" i="21"/>
  <c r="CQ27" i="21"/>
  <c r="DS4" i="21"/>
  <c r="DK4" i="21"/>
  <c r="DP4" i="21"/>
  <c r="DH4" i="21"/>
  <c r="DU4" i="21"/>
  <c r="DJ4" i="21"/>
  <c r="DT4" i="21"/>
  <c r="DI4" i="21"/>
  <c r="DR4" i="21"/>
  <c r="DG4" i="21"/>
  <c r="DQ4" i="21"/>
  <c r="DF4" i="21"/>
  <c r="DL4" i="21"/>
  <c r="DZ3" i="21"/>
  <c r="EA4" i="21"/>
  <c r="DO4" i="21"/>
  <c r="DY4" i="21"/>
  <c r="DN4" i="21"/>
  <c r="DM4" i="21"/>
  <c r="Z3" i="21"/>
  <c r="EC3" i="21"/>
  <c r="AQ28" i="21"/>
  <c r="AI28" i="21"/>
  <c r="AX28" i="21"/>
  <c r="AP28" i="21"/>
  <c r="AV28" i="21"/>
  <c r="AN28" i="21"/>
  <c r="AR28" i="21"/>
  <c r="AJ28" i="21"/>
  <c r="AL28" i="21"/>
  <c r="AK28" i="21"/>
  <c r="AW28" i="21"/>
  <c r="AU28" i="21"/>
  <c r="AS28" i="21"/>
  <c r="AO28" i="21"/>
  <c r="AM28" i="21"/>
  <c r="AT28" i="21"/>
  <c r="EG26" i="21"/>
  <c r="EE26" i="21"/>
  <c r="ED26" i="21"/>
  <c r="EF26" i="21"/>
  <c r="AV25" i="21"/>
  <c r="AN25" i="21"/>
  <c r="AU25" i="21"/>
  <c r="AM25" i="21"/>
  <c r="AT25" i="21"/>
  <c r="AL25" i="21"/>
  <c r="AS25" i="21"/>
  <c r="AK25" i="21"/>
  <c r="AJ25" i="21"/>
  <c r="AX25" i="21"/>
  <c r="AW25" i="21"/>
  <c r="AR25" i="21"/>
  <c r="AP25" i="21"/>
  <c r="AQ25" i="21"/>
  <c r="AO25" i="21"/>
  <c r="AI25" i="21"/>
  <c r="BK3" i="21"/>
  <c r="BC3" i="21"/>
  <c r="BN3" i="21"/>
  <c r="BE3" i="21"/>
  <c r="BM3" i="21"/>
  <c r="BD3" i="21"/>
  <c r="BL3" i="21"/>
  <c r="BB3" i="21"/>
  <c r="BJ3" i="21"/>
  <c r="BI3" i="21"/>
  <c r="BH3" i="21"/>
  <c r="BG3" i="21"/>
  <c r="BF3" i="21"/>
  <c r="BQ3" i="21"/>
  <c r="EB3" i="21"/>
  <c r="BO3" i="21"/>
  <c r="BP3" i="21"/>
  <c r="CX23" i="21"/>
  <c r="CP23" i="21"/>
  <c r="CW23" i="21"/>
  <c r="CO23" i="21"/>
  <c r="CV23" i="21"/>
  <c r="CN23" i="21"/>
  <c r="DC23" i="21"/>
  <c r="CU23" i="21"/>
  <c r="DB23" i="21"/>
  <c r="CZ23" i="21"/>
  <c r="CY23" i="21"/>
  <c r="CR23" i="21"/>
  <c r="CQ23" i="21"/>
  <c r="CS23" i="21"/>
  <c r="DA23" i="21"/>
  <c r="CT23" i="21"/>
  <c r="CW30" i="21"/>
  <c r="CO30" i="21"/>
  <c r="DC30" i="21"/>
  <c r="CU30" i="21"/>
  <c r="CT30" i="21"/>
  <c r="CS30" i="21"/>
  <c r="DA30" i="21"/>
  <c r="CQ30" i="21"/>
  <c r="CV30" i="21"/>
  <c r="CP30" i="21"/>
  <c r="CN30" i="21"/>
  <c r="DB30" i="21"/>
  <c r="CR30" i="21"/>
  <c r="CZ30" i="21"/>
  <c r="CY30" i="21"/>
  <c r="CX30" i="21"/>
  <c r="AU29" i="21"/>
  <c r="AM29" i="21"/>
  <c r="AT29" i="21"/>
  <c r="AL29" i="21"/>
  <c r="AR29" i="21"/>
  <c r="AJ29" i="21"/>
  <c r="AV29" i="21"/>
  <c r="AN29" i="21"/>
  <c r="AS29" i="21"/>
  <c r="AQ29" i="21"/>
  <c r="AP29" i="21"/>
  <c r="AO29" i="21"/>
  <c r="AX29" i="21"/>
  <c r="AW29" i="21"/>
  <c r="AK29" i="21"/>
  <c r="AI29" i="21"/>
  <c r="EF27" i="21"/>
  <c r="EE27" i="21"/>
  <c r="EG27" i="21"/>
  <c r="ED27" i="21"/>
  <c r="DB24" i="21"/>
  <c r="CT24" i="21"/>
  <c r="DA24" i="21"/>
  <c r="CS24" i="21"/>
  <c r="CZ24" i="21"/>
  <c r="CR24" i="21"/>
  <c r="CY24" i="21"/>
  <c r="CQ24" i="21"/>
  <c r="CP24" i="21"/>
  <c r="CN24" i="21"/>
  <c r="DC24" i="21"/>
  <c r="CW24" i="21"/>
  <c r="CX24" i="21"/>
  <c r="CV24" i="21"/>
  <c r="CU24" i="21"/>
  <c r="CO24" i="21"/>
  <c r="AU21" i="21"/>
  <c r="AM21" i="21"/>
  <c r="AT21" i="21"/>
  <c r="AL21" i="21"/>
  <c r="AS21" i="21"/>
  <c r="AK21" i="21"/>
  <c r="AR21" i="21"/>
  <c r="AJ21" i="21"/>
  <c r="AO21" i="21"/>
  <c r="AI21" i="21"/>
  <c r="AX21" i="21"/>
  <c r="AP21" i="21"/>
  <c r="AN21" i="21"/>
  <c r="AQ21" i="21"/>
  <c r="AV21" i="21"/>
  <c r="AW21" i="21"/>
  <c r="DA28" i="21"/>
  <c r="CS28" i="21"/>
  <c r="CZ28" i="21"/>
  <c r="CR28" i="21"/>
  <c r="CX28" i="21"/>
  <c r="CP28" i="21"/>
  <c r="DB28" i="21"/>
  <c r="CT28" i="21"/>
  <c r="CY28" i="21"/>
  <c r="CW28" i="21"/>
  <c r="CV28" i="21"/>
  <c r="CU28" i="21"/>
  <c r="DC28" i="21"/>
  <c r="CQ28" i="21"/>
  <c r="CO28" i="21"/>
  <c r="CN28" i="21"/>
  <c r="CZ26" i="21"/>
  <c r="CR26" i="21"/>
  <c r="CW26" i="21"/>
  <c r="CO26" i="21"/>
  <c r="CU26" i="21"/>
  <c r="CT26" i="21"/>
  <c r="DC26" i="21"/>
  <c r="CS26" i="21"/>
  <c r="DB26" i="21"/>
  <c r="CQ26" i="21"/>
  <c r="CY26" i="21"/>
  <c r="CX26" i="21"/>
  <c r="CV26" i="21"/>
  <c r="CP26" i="21"/>
  <c r="CN26" i="21"/>
  <c r="DA26" i="21"/>
  <c r="AU2" i="21"/>
  <c r="AM2" i="21"/>
  <c r="AQ2" i="21"/>
  <c r="AP2" i="21"/>
  <c r="AX2" i="21"/>
  <c r="AO2" i="21"/>
  <c r="AW2" i="21"/>
  <c r="AN2" i="21"/>
  <c r="AR2" i="21"/>
  <c r="AL2" i="21"/>
  <c r="AV2" i="21"/>
  <c r="AK2" i="21"/>
  <c r="AJ2" i="21"/>
  <c r="AI2" i="21"/>
  <c r="AS2" i="21"/>
  <c r="AT2" i="21"/>
  <c r="EG23" i="21"/>
  <c r="EF23" i="21"/>
  <c r="EE23" i="21"/>
  <c r="ED23" i="21"/>
  <c r="EG30" i="21"/>
  <c r="EF30" i="21"/>
  <c r="EE30" i="21"/>
  <c r="ED30" i="21"/>
  <c r="EF29" i="21"/>
  <c r="EG29" i="21"/>
  <c r="EE29" i="21"/>
  <c r="ED29" i="21"/>
  <c r="ED22" i="21"/>
  <c r="EE22" i="21"/>
  <c r="EF22" i="21"/>
  <c r="EG22" i="21"/>
  <c r="CW21" i="21"/>
  <c r="CO21" i="21"/>
  <c r="CV21" i="21"/>
  <c r="CN21" i="21"/>
  <c r="DC21" i="21"/>
  <c r="CU21" i="21"/>
  <c r="DB21" i="21"/>
  <c r="CT21" i="21"/>
  <c r="DA21" i="21"/>
  <c r="CY21" i="21"/>
  <c r="CX21" i="21"/>
  <c r="CZ21" i="21"/>
  <c r="CP21" i="21"/>
  <c r="CR21" i="21"/>
  <c r="CS21" i="21"/>
  <c r="CQ21" i="21"/>
  <c r="AV23" i="21"/>
  <c r="AN23" i="21"/>
  <c r="AU23" i="21"/>
  <c r="AM23" i="21"/>
  <c r="AT23" i="21"/>
  <c r="AL23" i="21"/>
  <c r="AS23" i="21"/>
  <c r="AK23" i="21"/>
  <c r="AO23" i="21"/>
  <c r="AI23" i="21"/>
  <c r="AX23" i="21"/>
  <c r="AR23" i="21"/>
  <c r="AQ23" i="21"/>
  <c r="AJ23" i="21"/>
  <c r="AW23" i="21"/>
  <c r="AP23" i="21"/>
  <c r="ED24" i="21"/>
  <c r="EG24" i="21"/>
  <c r="EF24" i="21"/>
  <c r="EE24" i="21"/>
  <c r="AU19" i="21"/>
  <c r="AM19" i="21"/>
  <c r="AT19" i="21"/>
  <c r="AL19" i="21"/>
  <c r="AR19" i="21"/>
  <c r="AJ19" i="21"/>
  <c r="AX19" i="21"/>
  <c r="AK19" i="21"/>
  <c r="AV19" i="21"/>
  <c r="AS19" i="21"/>
  <c r="AW19" i="21"/>
  <c r="AQ19" i="21"/>
  <c r="AO19" i="21"/>
  <c r="AN19" i="21"/>
  <c r="AI19" i="21"/>
  <c r="AP19" i="21"/>
  <c r="CE2" i="21"/>
  <c r="BW2" i="21"/>
  <c r="CF2" i="21"/>
  <c r="BV2" i="21"/>
  <c r="CD2" i="21"/>
  <c r="BU2" i="21"/>
  <c r="CC2" i="21"/>
  <c r="CB2" i="21"/>
  <c r="BZ2" i="21"/>
  <c r="BY2" i="21"/>
  <c r="BX2" i="21"/>
  <c r="CJ2" i="21"/>
  <c r="CH2" i="21"/>
  <c r="CI2" i="21"/>
  <c r="CA2" i="21"/>
  <c r="CG2" i="21"/>
  <c r="DA29" i="21"/>
  <c r="CS29" i="21"/>
  <c r="CY29" i="21"/>
  <c r="CZ29" i="21"/>
  <c r="CP29" i="21"/>
  <c r="CX29" i="21"/>
  <c r="CO29" i="21"/>
  <c r="CV29" i="21"/>
  <c r="DB29" i="21"/>
  <c r="CQ29" i="21"/>
  <c r="CT29" i="21"/>
  <c r="CR29" i="21"/>
  <c r="CN29" i="21"/>
  <c r="CW29" i="21"/>
  <c r="CU29" i="21"/>
  <c r="DC29" i="21"/>
  <c r="EF23" i="20"/>
  <c r="EE23" i="20"/>
  <c r="ED23" i="20"/>
  <c r="EG23" i="20"/>
  <c r="ED25" i="20"/>
  <c r="EE25" i="20"/>
  <c r="EF25" i="20"/>
  <c r="EG25" i="20"/>
  <c r="DC23" i="20"/>
  <c r="CU23" i="20"/>
  <c r="DB23" i="20"/>
  <c r="CT23" i="20"/>
  <c r="DA23" i="20"/>
  <c r="CS23" i="20"/>
  <c r="CW23" i="20"/>
  <c r="CO23" i="20"/>
  <c r="CY23" i="20"/>
  <c r="CR23" i="20"/>
  <c r="CQ23" i="20"/>
  <c r="CZ23" i="20"/>
  <c r="CN23" i="20"/>
  <c r="CX23" i="20"/>
  <c r="CP23" i="20"/>
  <c r="CV23" i="20"/>
  <c r="EG22" i="20"/>
  <c r="EF22" i="20"/>
  <c r="EE22" i="20"/>
  <c r="ED22" i="20"/>
  <c r="EG24" i="20"/>
  <c r="EF24" i="20"/>
  <c r="EE24" i="20"/>
  <c r="ED24" i="20"/>
  <c r="DA29" i="20"/>
  <c r="CS29" i="20"/>
  <c r="CY29" i="20"/>
  <c r="CQ29" i="20"/>
  <c r="CT29" i="20"/>
  <c r="DC29" i="20"/>
  <c r="CR29" i="20"/>
  <c r="DB29" i="20"/>
  <c r="CP29" i="20"/>
  <c r="CZ29" i="20"/>
  <c r="CO29" i="20"/>
  <c r="CX29" i="20"/>
  <c r="CN29" i="20"/>
  <c r="CW29" i="20"/>
  <c r="CU29" i="20"/>
  <c r="CV29" i="20"/>
  <c r="EG28" i="20"/>
  <c r="EE28" i="20"/>
  <c r="EF28" i="20"/>
  <c r="ED28" i="20"/>
  <c r="AV22" i="20"/>
  <c r="AN22" i="20"/>
  <c r="AU22" i="20"/>
  <c r="AM22" i="20"/>
  <c r="AR22" i="20"/>
  <c r="AO22" i="20"/>
  <c r="AX22" i="20"/>
  <c r="AL22" i="20"/>
  <c r="AS22" i="20"/>
  <c r="AI22" i="20"/>
  <c r="AK22" i="20"/>
  <c r="AJ22" i="20"/>
  <c r="AW22" i="20"/>
  <c r="AT22" i="20"/>
  <c r="AQ22" i="20"/>
  <c r="AP22" i="20"/>
  <c r="CY26" i="20"/>
  <c r="CQ26" i="20"/>
  <c r="CX26" i="20"/>
  <c r="CP26" i="20"/>
  <c r="CW26" i="20"/>
  <c r="CO26" i="20"/>
  <c r="DC26" i="20"/>
  <c r="CU26" i="20"/>
  <c r="DA26" i="20"/>
  <c r="CZ26" i="20"/>
  <c r="CV26" i="20"/>
  <c r="CT26" i="20"/>
  <c r="CS26" i="20"/>
  <c r="DB26" i="20"/>
  <c r="CR26" i="20"/>
  <c r="CN26" i="20"/>
  <c r="CX5" i="20"/>
  <c r="CP5" i="20"/>
  <c r="CW5" i="20"/>
  <c r="CO5" i="20"/>
  <c r="CQ5" i="20"/>
  <c r="CV5" i="20"/>
  <c r="CN5" i="20"/>
  <c r="CZ5" i="20"/>
  <c r="CY5" i="20"/>
  <c r="DC5" i="20"/>
  <c r="CU5" i="20"/>
  <c r="CR5" i="20"/>
  <c r="DB5" i="20"/>
  <c r="CT5" i="20"/>
  <c r="DA5" i="20"/>
  <c r="CS5" i="20"/>
  <c r="CX22" i="20"/>
  <c r="CP22" i="20"/>
  <c r="CW22" i="20"/>
  <c r="CO22" i="20"/>
  <c r="CZ22" i="20"/>
  <c r="CN22" i="20"/>
  <c r="CU22" i="20"/>
  <c r="CT22" i="20"/>
  <c r="DA22" i="20"/>
  <c r="CQ22" i="20"/>
  <c r="DB22" i="20"/>
  <c r="CY22" i="20"/>
  <c r="CV22" i="20"/>
  <c r="CS22" i="20"/>
  <c r="CR22" i="20"/>
  <c r="DC22" i="20"/>
  <c r="AX4" i="20"/>
  <c r="AP4" i="20"/>
  <c r="AR4" i="20"/>
  <c r="AI4" i="20"/>
  <c r="AW4" i="20"/>
  <c r="AO4" i="20"/>
  <c r="AQ4" i="20"/>
  <c r="AV4" i="20"/>
  <c r="AN4" i="20"/>
  <c r="AJ4" i="20"/>
  <c r="AU4" i="20"/>
  <c r="AM4" i="20"/>
  <c r="AT4" i="20"/>
  <c r="AL4" i="20"/>
  <c r="AS4" i="20"/>
  <c r="AK4" i="20"/>
  <c r="AQ29" i="20"/>
  <c r="AI29" i="20"/>
  <c r="AW29" i="20"/>
  <c r="AO29" i="20"/>
  <c r="AX29" i="20"/>
  <c r="AM29" i="20"/>
  <c r="AV29" i="20"/>
  <c r="AL29" i="20"/>
  <c r="AU29" i="20"/>
  <c r="AK29" i="20"/>
  <c r="AT29" i="20"/>
  <c r="AJ29" i="20"/>
  <c r="AS29" i="20"/>
  <c r="AR29" i="20"/>
  <c r="AP29" i="20"/>
  <c r="AN29" i="20"/>
  <c r="CZ24" i="20"/>
  <c r="CR24" i="20"/>
  <c r="CY24" i="20"/>
  <c r="CQ24" i="20"/>
  <c r="CX24" i="20"/>
  <c r="CP24" i="20"/>
  <c r="CW24" i="20"/>
  <c r="CO24" i="20"/>
  <c r="DA24" i="20"/>
  <c r="CS24" i="20"/>
  <c r="CT24" i="20"/>
  <c r="DC24" i="20"/>
  <c r="CU24" i="20"/>
  <c r="DB24" i="20"/>
  <c r="CV24" i="20"/>
  <c r="CN24" i="20"/>
  <c r="CW28" i="20"/>
  <c r="CO28" i="20"/>
  <c r="DC28" i="20"/>
  <c r="CU28" i="20"/>
  <c r="CX28" i="20"/>
  <c r="CV28" i="20"/>
  <c r="CT28" i="20"/>
  <c r="CS28" i="20"/>
  <c r="DB28" i="20"/>
  <c r="CR28" i="20"/>
  <c r="CY28" i="20"/>
  <c r="CQ28" i="20"/>
  <c r="CP28" i="20"/>
  <c r="CN28" i="20"/>
  <c r="CZ28" i="20"/>
  <c r="DA28" i="20"/>
  <c r="AV26" i="20"/>
  <c r="AN26" i="20"/>
  <c r="AS26" i="20"/>
  <c r="AK26" i="20"/>
  <c r="AT26" i="20"/>
  <c r="AI26" i="20"/>
  <c r="AR26" i="20"/>
  <c r="AQ26" i="20"/>
  <c r="AP26" i="20"/>
  <c r="AO26" i="20"/>
  <c r="AU26" i="20"/>
  <c r="AJ26" i="20"/>
  <c r="AM26" i="20"/>
  <c r="AW26" i="20"/>
  <c r="AX26" i="20"/>
  <c r="AL26" i="20"/>
  <c r="AU30" i="20"/>
  <c r="AM30" i="20"/>
  <c r="AS30" i="20"/>
  <c r="AK30" i="20"/>
  <c r="AR30" i="20"/>
  <c r="AQ30" i="20"/>
  <c r="AP30" i="20"/>
  <c r="AO30" i="20"/>
  <c r="AX30" i="20"/>
  <c r="AN30" i="20"/>
  <c r="AW30" i="20"/>
  <c r="AL30" i="20"/>
  <c r="AV30" i="20"/>
  <c r="AT30" i="20"/>
  <c r="AJ30" i="20"/>
  <c r="AI30" i="20"/>
  <c r="EG5" i="20"/>
  <c r="EF5" i="20"/>
  <c r="EE5" i="20"/>
  <c r="ED5" i="20"/>
  <c r="AX24" i="20"/>
  <c r="AP24" i="20"/>
  <c r="AW24" i="20"/>
  <c r="AO24" i="20"/>
  <c r="AV24" i="20"/>
  <c r="AN24" i="20"/>
  <c r="AU24" i="20"/>
  <c r="AM24" i="20"/>
  <c r="AQ24" i="20"/>
  <c r="AI24" i="20"/>
  <c r="AR24" i="20"/>
  <c r="AL24" i="20"/>
  <c r="AT24" i="20"/>
  <c r="AS24" i="20"/>
  <c r="AK24" i="20"/>
  <c r="AJ24" i="20"/>
  <c r="BN5" i="20"/>
  <c r="BF5" i="20"/>
  <c r="BM5" i="20"/>
  <c r="BE5" i="20"/>
  <c r="BG5" i="20"/>
  <c r="BL5" i="20"/>
  <c r="BD5" i="20"/>
  <c r="BP5" i="20"/>
  <c r="BK5" i="20"/>
  <c r="BC5" i="20"/>
  <c r="EB5" i="20"/>
  <c r="BO5" i="20"/>
  <c r="BJ5" i="20"/>
  <c r="BB5" i="20"/>
  <c r="BQ5" i="20"/>
  <c r="BI5" i="20"/>
  <c r="BH5" i="20"/>
  <c r="CY20" i="20"/>
  <c r="CQ20" i="20"/>
  <c r="DC20" i="20"/>
  <c r="CU20" i="20"/>
  <c r="DA20" i="20"/>
  <c r="CP20" i="20"/>
  <c r="CZ20" i="20"/>
  <c r="CO20" i="20"/>
  <c r="CX20" i="20"/>
  <c r="CN20" i="20"/>
  <c r="CW20" i="20"/>
  <c r="CV20" i="20"/>
  <c r="CT20" i="20"/>
  <c r="CR20" i="20"/>
  <c r="DB20" i="20"/>
  <c r="CS20" i="20"/>
  <c r="CW30" i="20"/>
  <c r="CO30" i="20"/>
  <c r="DC30" i="20"/>
  <c r="CU30" i="20"/>
  <c r="CY30" i="20"/>
  <c r="CN30" i="20"/>
  <c r="CX30" i="20"/>
  <c r="CV30" i="20"/>
  <c r="CT30" i="20"/>
  <c r="CS30" i="20"/>
  <c r="DB30" i="20"/>
  <c r="CR30" i="20"/>
  <c r="CQ30" i="20"/>
  <c r="CP30" i="20"/>
  <c r="CZ30" i="20"/>
  <c r="DA30" i="20"/>
  <c r="AV5" i="20"/>
  <c r="AN5" i="20"/>
  <c r="AX5" i="20"/>
  <c r="AU5" i="20"/>
  <c r="AM5" i="20"/>
  <c r="AT5" i="20"/>
  <c r="AL5" i="20"/>
  <c r="AW5" i="20"/>
  <c r="AS5" i="20"/>
  <c r="AK5" i="20"/>
  <c r="AP5" i="20"/>
  <c r="AR5" i="20"/>
  <c r="AJ5" i="20"/>
  <c r="AO5" i="20"/>
  <c r="AQ5" i="20"/>
  <c r="AI5" i="20"/>
  <c r="AT2" i="20"/>
  <c r="AL2" i="20"/>
  <c r="AN2" i="20"/>
  <c r="AS2" i="20"/>
  <c r="AK2" i="20"/>
  <c r="AV2" i="20"/>
  <c r="AR2" i="20"/>
  <c r="AJ2" i="20"/>
  <c r="AQ2" i="20"/>
  <c r="AI2" i="20"/>
  <c r="AX2" i="20"/>
  <c r="AP2" i="20"/>
  <c r="AU2" i="20"/>
  <c r="AW2" i="20"/>
  <c r="AO2" i="20"/>
  <c r="AM2" i="20"/>
  <c r="BL6" i="20"/>
  <c r="BD6" i="20"/>
  <c r="BF6" i="20"/>
  <c r="BK6" i="20"/>
  <c r="BC6" i="20"/>
  <c r="BE6" i="20"/>
  <c r="BJ6" i="20"/>
  <c r="BB6" i="20"/>
  <c r="BQ6" i="20"/>
  <c r="BI6" i="20"/>
  <c r="BN6" i="20"/>
  <c r="EB6" i="20"/>
  <c r="BP6" i="20"/>
  <c r="BH6" i="20"/>
  <c r="BM6" i="20"/>
  <c r="BO6" i="20"/>
  <c r="BG6" i="20"/>
  <c r="AX28" i="20"/>
  <c r="AP28" i="20"/>
  <c r="AW28" i="20"/>
  <c r="AO28" i="20"/>
  <c r="AV28" i="20"/>
  <c r="AN28" i="20"/>
  <c r="AU28" i="20"/>
  <c r="AM28" i="20"/>
  <c r="AT28" i="20"/>
  <c r="AL28" i="20"/>
  <c r="AS28" i="20"/>
  <c r="AR28" i="20"/>
  <c r="AQ28" i="20"/>
  <c r="AK28" i="20"/>
  <c r="AJ28" i="20"/>
  <c r="AI28" i="20"/>
  <c r="EG26" i="20"/>
  <c r="EE26" i="20"/>
  <c r="EF26" i="20"/>
  <c r="ED26" i="20"/>
  <c r="EF6" i="20"/>
  <c r="EE6" i="20"/>
  <c r="EG6" i="20"/>
  <c r="ED6" i="20"/>
  <c r="AS27" i="20"/>
  <c r="AK27" i="20"/>
  <c r="AR27" i="20"/>
  <c r="AJ27" i="20"/>
  <c r="AQ27" i="20"/>
  <c r="AI27" i="20"/>
  <c r="AW27" i="20"/>
  <c r="AO27" i="20"/>
  <c r="AU27" i="20"/>
  <c r="AT27" i="20"/>
  <c r="AP27" i="20"/>
  <c r="AN27" i="20"/>
  <c r="AM27" i="20"/>
  <c r="AV27" i="20"/>
  <c r="AL27" i="20"/>
  <c r="AX27" i="20"/>
  <c r="AS19" i="20"/>
  <c r="AK19" i="20"/>
  <c r="AW19" i="20"/>
  <c r="AO19" i="20"/>
  <c r="AP19" i="20"/>
  <c r="AN19" i="20"/>
  <c r="AX19" i="20"/>
  <c r="AM19" i="20"/>
  <c r="AU19" i="20"/>
  <c r="AJ19" i="20"/>
  <c r="AT19" i="20"/>
  <c r="AI19" i="20"/>
  <c r="AV19" i="20"/>
  <c r="AR19" i="20"/>
  <c r="AQ19" i="20"/>
  <c r="AL19" i="20"/>
  <c r="EB4" i="20"/>
  <c r="BP4" i="20"/>
  <c r="BH4" i="20"/>
  <c r="BO4" i="20"/>
  <c r="BG4" i="20"/>
  <c r="BJ4" i="20"/>
  <c r="BN4" i="20"/>
  <c r="BF4" i="20"/>
  <c r="BQ4" i="20"/>
  <c r="BM4" i="20"/>
  <c r="BE4" i="20"/>
  <c r="BB4" i="20"/>
  <c r="BL4" i="20"/>
  <c r="BD4" i="20"/>
  <c r="BK4" i="20"/>
  <c r="BC4" i="20"/>
  <c r="BI4" i="20"/>
  <c r="CJ3" i="20"/>
  <c r="CB3" i="20"/>
  <c r="CI3" i="20"/>
  <c r="CA3" i="20"/>
  <c r="BU3" i="20"/>
  <c r="CH3" i="20"/>
  <c r="BZ3" i="20"/>
  <c r="CC3" i="20"/>
  <c r="CG3" i="20"/>
  <c r="BY3" i="20"/>
  <c r="CF3" i="20"/>
  <c r="BX3" i="20"/>
  <c r="CD3" i="20"/>
  <c r="CE3" i="20"/>
  <c r="BW3" i="20"/>
  <c r="BV3" i="20"/>
  <c r="EE20" i="20"/>
  <c r="EG20" i="20"/>
  <c r="EF20" i="20"/>
  <c r="ED20" i="20"/>
  <c r="EG30" i="20"/>
  <c r="EE30" i="20"/>
  <c r="EF30" i="20"/>
  <c r="ED30" i="20"/>
  <c r="AT6" i="20"/>
  <c r="AL6" i="20"/>
  <c r="AM6" i="20"/>
  <c r="AS6" i="20"/>
  <c r="AK6" i="20"/>
  <c r="AR6" i="20"/>
  <c r="AJ6" i="20"/>
  <c r="AU6" i="20"/>
  <c r="AQ6" i="20"/>
  <c r="AI6" i="20"/>
  <c r="AN6" i="20"/>
  <c r="AX6" i="20"/>
  <c r="AP6" i="20"/>
  <c r="AV6" i="20"/>
  <c r="AW6" i="20"/>
  <c r="AO6" i="20"/>
  <c r="EE27" i="20"/>
  <c r="ED27" i="20"/>
  <c r="EG27" i="20"/>
  <c r="EF27" i="20"/>
  <c r="AR25" i="20"/>
  <c r="AJ25" i="20"/>
  <c r="AV25" i="20"/>
  <c r="AM25" i="20"/>
  <c r="AU25" i="20"/>
  <c r="AL25" i="20"/>
  <c r="AT25" i="20"/>
  <c r="AK25" i="20"/>
  <c r="AS25" i="20"/>
  <c r="AI25" i="20"/>
  <c r="AQ25" i="20"/>
  <c r="AW25" i="20"/>
  <c r="AN25" i="20"/>
  <c r="AO25" i="20"/>
  <c r="AX25" i="20"/>
  <c r="AP25" i="20"/>
  <c r="DC19" i="20"/>
  <c r="CU19" i="20"/>
  <c r="CY19" i="20"/>
  <c r="CQ19" i="20"/>
  <c r="CV19" i="20"/>
  <c r="CT19" i="20"/>
  <c r="CS19" i="20"/>
  <c r="DB19" i="20"/>
  <c r="CR19" i="20"/>
  <c r="DA19" i="20"/>
  <c r="CP19" i="20"/>
  <c r="CZ19" i="20"/>
  <c r="CO19" i="20"/>
  <c r="CX19" i="20"/>
  <c r="CN19" i="20"/>
  <c r="CW19" i="20"/>
  <c r="CZ4" i="20"/>
  <c r="CR4" i="20"/>
  <c r="CY4" i="20"/>
  <c r="CQ4" i="20"/>
  <c r="CX4" i="20"/>
  <c r="CP4" i="20"/>
  <c r="CT4" i="20"/>
  <c r="CW4" i="20"/>
  <c r="CO4" i="20"/>
  <c r="DA4" i="20"/>
  <c r="CV4" i="20"/>
  <c r="CN4" i="20"/>
  <c r="CS4" i="20"/>
  <c r="DC4" i="20"/>
  <c r="CU4" i="20"/>
  <c r="DB4" i="20"/>
  <c r="ED21" i="20"/>
  <c r="EE21" i="20"/>
  <c r="EG21" i="20"/>
  <c r="EF21" i="20"/>
  <c r="EF2" i="20"/>
  <c r="EE2" i="20"/>
  <c r="ED2" i="20"/>
  <c r="EG2" i="20"/>
  <c r="AW20" i="20"/>
  <c r="AO20" i="20"/>
  <c r="AS20" i="20"/>
  <c r="AK20" i="20"/>
  <c r="AU20" i="20"/>
  <c r="AJ20" i="20"/>
  <c r="AT20" i="20"/>
  <c r="AI20" i="20"/>
  <c r="AR20" i="20"/>
  <c r="AQ20" i="20"/>
  <c r="AP20" i="20"/>
  <c r="AN20" i="20"/>
  <c r="AX20" i="20"/>
  <c r="AV20" i="20"/>
  <c r="AM20" i="20"/>
  <c r="AL20" i="20"/>
  <c r="ED29" i="20"/>
  <c r="EG29" i="20"/>
  <c r="EE29" i="20"/>
  <c r="EF29" i="20"/>
  <c r="DB21" i="20"/>
  <c r="CT21" i="20"/>
  <c r="CU21" i="20"/>
  <c r="DC21" i="20"/>
  <c r="CS21" i="20"/>
  <c r="CY21" i="20"/>
  <c r="CP21" i="20"/>
  <c r="CQ21" i="20"/>
  <c r="CO21" i="20"/>
  <c r="DA21" i="20"/>
  <c r="CN21" i="20"/>
  <c r="CZ21" i="20"/>
  <c r="CX21" i="20"/>
  <c r="CW21" i="20"/>
  <c r="CV21" i="20"/>
  <c r="CR21" i="20"/>
  <c r="CV2" i="20"/>
  <c r="CN2" i="20"/>
  <c r="DC2" i="20"/>
  <c r="CU2" i="20"/>
  <c r="CX2" i="20"/>
  <c r="DB2" i="20"/>
  <c r="CT2" i="20"/>
  <c r="CO2" i="20"/>
  <c r="DA2" i="20"/>
  <c r="CS2" i="20"/>
  <c r="CZ2" i="20"/>
  <c r="CR2" i="20"/>
  <c r="CP2" i="20"/>
  <c r="CW2" i="20"/>
  <c r="CY2" i="20"/>
  <c r="CQ2" i="20"/>
  <c r="AS23" i="20"/>
  <c r="AK23" i="20"/>
  <c r="AR23" i="20"/>
  <c r="AJ23" i="20"/>
  <c r="AQ23" i="20"/>
  <c r="AI23" i="20"/>
  <c r="AT23" i="20"/>
  <c r="AN23" i="20"/>
  <c r="AX23" i="20"/>
  <c r="AM23" i="20"/>
  <c r="AU23" i="20"/>
  <c r="AP23" i="20"/>
  <c r="AO23" i="20"/>
  <c r="AL23" i="20"/>
  <c r="AW23" i="20"/>
  <c r="AV23" i="20"/>
  <c r="CV6" i="20"/>
  <c r="CN6" i="20"/>
  <c r="CX6" i="20"/>
  <c r="CO6" i="20"/>
  <c r="DC6" i="20"/>
  <c r="CU6" i="20"/>
  <c r="CW6" i="20"/>
  <c r="DB6" i="20"/>
  <c r="CT6" i="20"/>
  <c r="DA6" i="20"/>
  <c r="CS6" i="20"/>
  <c r="CP6" i="20"/>
  <c r="CZ6" i="20"/>
  <c r="CR6" i="20"/>
  <c r="CY6" i="20"/>
  <c r="CQ6" i="20"/>
  <c r="DC27" i="20"/>
  <c r="CU27" i="20"/>
  <c r="DB27" i="20"/>
  <c r="CT27" i="20"/>
  <c r="DA27" i="20"/>
  <c r="CS27" i="20"/>
  <c r="CZ27" i="20"/>
  <c r="CY27" i="20"/>
  <c r="CQ27" i="20"/>
  <c r="CP27" i="20"/>
  <c r="CO27" i="20"/>
  <c r="CN27" i="20"/>
  <c r="CX27" i="20"/>
  <c r="CR27" i="20"/>
  <c r="CW27" i="20"/>
  <c r="CV27" i="20"/>
  <c r="DB25" i="20"/>
  <c r="CT25" i="20"/>
  <c r="CY25" i="20"/>
  <c r="CU25" i="20"/>
  <c r="CS25" i="20"/>
  <c r="DC25" i="20"/>
  <c r="CR25" i="20"/>
  <c r="DA25" i="20"/>
  <c r="CQ25" i="20"/>
  <c r="CZ25" i="20"/>
  <c r="CP25" i="20"/>
  <c r="CV25" i="20"/>
  <c r="CW25" i="20"/>
  <c r="CO25" i="20"/>
  <c r="CN25" i="20"/>
  <c r="CX25" i="20"/>
  <c r="EE19" i="20"/>
  <c r="EF19" i="20"/>
  <c r="ED19" i="20"/>
  <c r="EG19" i="20"/>
  <c r="ED4" i="20"/>
  <c r="EG4" i="20"/>
  <c r="EF4" i="20"/>
  <c r="EE4" i="20"/>
  <c r="AR21" i="20"/>
  <c r="AJ21" i="20"/>
  <c r="AV21" i="20"/>
  <c r="AM21" i="20"/>
  <c r="AU21" i="20"/>
  <c r="AL21" i="20"/>
  <c r="AQ21" i="20"/>
  <c r="AT21" i="20"/>
  <c r="AS21" i="20"/>
  <c r="AP21" i="20"/>
  <c r="AO21" i="20"/>
  <c r="AN21" i="20"/>
  <c r="AK21" i="20"/>
  <c r="AX21" i="20"/>
  <c r="AW21" i="20"/>
  <c r="AI21" i="20"/>
  <c r="BL2" i="20"/>
  <c r="BD2" i="20"/>
  <c r="BK2" i="20"/>
  <c r="BC2" i="20"/>
  <c r="BJ2" i="20"/>
  <c r="BB2" i="20"/>
  <c r="BE2" i="20"/>
  <c r="BQ2" i="20"/>
  <c r="BI2" i="20"/>
  <c r="EB2" i="20"/>
  <c r="BP2" i="20"/>
  <c r="BH2" i="20"/>
  <c r="BN2" i="20"/>
  <c r="BM2" i="20"/>
  <c r="BO2" i="20"/>
  <c r="BG2" i="20"/>
  <c r="BF2" i="20"/>
  <c r="DT7" i="20"/>
  <c r="DL7" i="20"/>
  <c r="DS7" i="20"/>
  <c r="DK7" i="20"/>
  <c r="DN7" i="20"/>
  <c r="DR7" i="20"/>
  <c r="DJ7" i="20"/>
  <c r="DU7" i="20"/>
  <c r="EA7" i="20"/>
  <c r="DQ7" i="20"/>
  <c r="DI7" i="20"/>
  <c r="DF7" i="20"/>
  <c r="DP7" i="20"/>
  <c r="DH7" i="20"/>
  <c r="DM7" i="20"/>
  <c r="DO7" i="20"/>
  <c r="DG7" i="20"/>
  <c r="DY7" i="20"/>
  <c r="CZ20" i="19"/>
  <c r="CR20" i="19"/>
  <c r="CY20" i="19"/>
  <c r="CQ20" i="19"/>
  <c r="CT20" i="19"/>
  <c r="DC20" i="19"/>
  <c r="CS20" i="19"/>
  <c r="DB20" i="19"/>
  <c r="CP20" i="19"/>
  <c r="DA20" i="19"/>
  <c r="CX20" i="19"/>
  <c r="CW20" i="19"/>
  <c r="CV20" i="19"/>
  <c r="CU20" i="19"/>
  <c r="CO20" i="19"/>
  <c r="CN20" i="19"/>
  <c r="AX22" i="19"/>
  <c r="AP22" i="19"/>
  <c r="AW22" i="19"/>
  <c r="AO22" i="19"/>
  <c r="AU22" i="19"/>
  <c r="AK22" i="19"/>
  <c r="AT22" i="19"/>
  <c r="AJ22" i="19"/>
  <c r="AS22" i="19"/>
  <c r="AI22" i="19"/>
  <c r="AR22" i="19"/>
  <c r="AQ22" i="19"/>
  <c r="AN22" i="19"/>
  <c r="AV22" i="19"/>
  <c r="AM22" i="19"/>
  <c r="AL22" i="19"/>
  <c r="DB28" i="19"/>
  <c r="CT28" i="19"/>
  <c r="DA28" i="19"/>
  <c r="CS28" i="19"/>
  <c r="CZ28" i="19"/>
  <c r="CR28" i="19"/>
  <c r="CY28" i="19"/>
  <c r="CN28" i="19"/>
  <c r="CX28" i="19"/>
  <c r="CW28" i="19"/>
  <c r="CV28" i="19"/>
  <c r="DC28" i="19"/>
  <c r="CU28" i="19"/>
  <c r="CQ28" i="19"/>
  <c r="CP28" i="19"/>
  <c r="CO28" i="19"/>
  <c r="ED28" i="19"/>
  <c r="EE28" i="19"/>
  <c r="EF28" i="19"/>
  <c r="EG28" i="19"/>
  <c r="CD3" i="19"/>
  <c r="BV3" i="19"/>
  <c r="CB3" i="19"/>
  <c r="CJ3" i="19"/>
  <c r="CA3" i="19"/>
  <c r="CG3" i="19"/>
  <c r="CI3" i="19"/>
  <c r="BZ3" i="19"/>
  <c r="CH3" i="19"/>
  <c r="BY3" i="19"/>
  <c r="BX3" i="19"/>
  <c r="CC3" i="19"/>
  <c r="BW3" i="19"/>
  <c r="BU3" i="19"/>
  <c r="CF3" i="19"/>
  <c r="CE3" i="19"/>
  <c r="AU27" i="19"/>
  <c r="AM27" i="19"/>
  <c r="AT27" i="19"/>
  <c r="AL27" i="19"/>
  <c r="AS27" i="19"/>
  <c r="AK27" i="19"/>
  <c r="AN27" i="19"/>
  <c r="AX27" i="19"/>
  <c r="AJ27" i="19"/>
  <c r="AW27" i="19"/>
  <c r="AI27" i="19"/>
  <c r="AV27" i="19"/>
  <c r="AR27" i="19"/>
  <c r="AQ27" i="19"/>
  <c r="AP27" i="19"/>
  <c r="AO27" i="19"/>
  <c r="CZ22" i="19"/>
  <c r="CR22" i="19"/>
  <c r="CY22" i="19"/>
  <c r="CQ22" i="19"/>
  <c r="DC22" i="19"/>
  <c r="CS22" i="19"/>
  <c r="DB22" i="19"/>
  <c r="CP22" i="19"/>
  <c r="DA22" i="19"/>
  <c r="CO22" i="19"/>
  <c r="CV22" i="19"/>
  <c r="CU22" i="19"/>
  <c r="CT22" i="19"/>
  <c r="CX22" i="19"/>
  <c r="CW22" i="19"/>
  <c r="CN22" i="19"/>
  <c r="EG27" i="19"/>
  <c r="EF27" i="19"/>
  <c r="EE27" i="19"/>
  <c r="ED27" i="19"/>
  <c r="CW25" i="19"/>
  <c r="CO25" i="19"/>
  <c r="CV25" i="19"/>
  <c r="CN25" i="19"/>
  <c r="DC25" i="19"/>
  <c r="CU25" i="19"/>
  <c r="CR25" i="19"/>
  <c r="DB25" i="19"/>
  <c r="CQ25" i="19"/>
  <c r="DA25" i="19"/>
  <c r="CP25" i="19"/>
  <c r="CX25" i="19"/>
  <c r="CT25" i="19"/>
  <c r="CS25" i="19"/>
  <c r="CZ25" i="19"/>
  <c r="CY25" i="19"/>
  <c r="EG24" i="19"/>
  <c r="EF24" i="19"/>
  <c r="EE24" i="19"/>
  <c r="ED24" i="19"/>
  <c r="EF19" i="19"/>
  <c r="EG19" i="19"/>
  <c r="EE19" i="19"/>
  <c r="ED19" i="19"/>
  <c r="EB5" i="19"/>
  <c r="BP5" i="19"/>
  <c r="BH5" i="19"/>
  <c r="BN5" i="19"/>
  <c r="BF5" i="19"/>
  <c r="BM5" i="19"/>
  <c r="BC5" i="19"/>
  <c r="BL5" i="19"/>
  <c r="BB5" i="19"/>
  <c r="BK5" i="19"/>
  <c r="BI5" i="19"/>
  <c r="BJ5" i="19"/>
  <c r="BE5" i="19"/>
  <c r="BQ5" i="19"/>
  <c r="BG5" i="19"/>
  <c r="BD5" i="19"/>
  <c r="BO5" i="19"/>
  <c r="EG25" i="19"/>
  <c r="EF25" i="19"/>
  <c r="EE25" i="19"/>
  <c r="ED25" i="19"/>
  <c r="EF21" i="19"/>
  <c r="EE21" i="19"/>
  <c r="EG21" i="19"/>
  <c r="ED21" i="19"/>
  <c r="CV3" i="19"/>
  <c r="CN3" i="19"/>
  <c r="DB3" i="19"/>
  <c r="CW3" i="19"/>
  <c r="CU3" i="19"/>
  <c r="DA3" i="19"/>
  <c r="CT3" i="19"/>
  <c r="DC3" i="19"/>
  <c r="CS3" i="19"/>
  <c r="CR3" i="19"/>
  <c r="CY3" i="19"/>
  <c r="CX3" i="19"/>
  <c r="CQ3" i="19"/>
  <c r="CO3" i="19"/>
  <c r="CZ3" i="19"/>
  <c r="CP3" i="19"/>
  <c r="AR28" i="19"/>
  <c r="AJ28" i="19"/>
  <c r="AQ28" i="19"/>
  <c r="AI28" i="19"/>
  <c r="AX28" i="19"/>
  <c r="AP28" i="19"/>
  <c r="AW28" i="19"/>
  <c r="AL28" i="19"/>
  <c r="AV28" i="19"/>
  <c r="AK28" i="19"/>
  <c r="AU28" i="19"/>
  <c r="AT28" i="19"/>
  <c r="AS28" i="19"/>
  <c r="AO28" i="19"/>
  <c r="AN28" i="19"/>
  <c r="AM28" i="19"/>
  <c r="AR4" i="19"/>
  <c r="AJ4" i="19"/>
  <c r="AX4" i="19"/>
  <c r="AP4" i="19"/>
  <c r="AU4" i="19"/>
  <c r="AK4" i="19"/>
  <c r="AT4" i="19"/>
  <c r="AI4" i="19"/>
  <c r="AO4" i="19"/>
  <c r="AS4" i="19"/>
  <c r="AQ4" i="19"/>
  <c r="AW4" i="19"/>
  <c r="AV4" i="19"/>
  <c r="AN4" i="19"/>
  <c r="AL4" i="19"/>
  <c r="AM4" i="19"/>
  <c r="AT21" i="19"/>
  <c r="AL21" i="19"/>
  <c r="AS21" i="19"/>
  <c r="AK21" i="19"/>
  <c r="AR21" i="19"/>
  <c r="AQ21" i="19"/>
  <c r="AP21" i="19"/>
  <c r="AX21" i="19"/>
  <c r="AI21" i="19"/>
  <c r="AW21" i="19"/>
  <c r="AV21" i="19"/>
  <c r="AU21" i="19"/>
  <c r="AO21" i="19"/>
  <c r="AN21" i="19"/>
  <c r="AM21" i="19"/>
  <c r="AJ21" i="19"/>
  <c r="CW19" i="19"/>
  <c r="CO19" i="19"/>
  <c r="CV19" i="19"/>
  <c r="CN19" i="19"/>
  <c r="DC19" i="19"/>
  <c r="CU19" i="19"/>
  <c r="CY19" i="19"/>
  <c r="CX19" i="19"/>
  <c r="CT19" i="19"/>
  <c r="CZ19" i="19"/>
  <c r="CS19" i="19"/>
  <c r="CR19" i="19"/>
  <c r="CQ19" i="19"/>
  <c r="DB19" i="19"/>
  <c r="DA19" i="19"/>
  <c r="CP19" i="19"/>
  <c r="DP6" i="19"/>
  <c r="DH6" i="19"/>
  <c r="DN6" i="19"/>
  <c r="DF6" i="19"/>
  <c r="DR6" i="19"/>
  <c r="DG6" i="19"/>
  <c r="DQ6" i="19"/>
  <c r="DL6" i="19"/>
  <c r="EA6" i="19"/>
  <c r="DO6" i="19"/>
  <c r="DY6" i="19"/>
  <c r="DM6" i="19"/>
  <c r="EC5" i="19"/>
  <c r="DJ6" i="19"/>
  <c r="DT6" i="19"/>
  <c r="DI6" i="19"/>
  <c r="DS6" i="19"/>
  <c r="DU6" i="19"/>
  <c r="DK6" i="19"/>
  <c r="DZ5" i="19"/>
  <c r="Z5" i="19"/>
  <c r="AQ24" i="19"/>
  <c r="AI24" i="19"/>
  <c r="AX24" i="19"/>
  <c r="AP24" i="19"/>
  <c r="AW24" i="19"/>
  <c r="AO24" i="19"/>
  <c r="AM24" i="19"/>
  <c r="AL24" i="19"/>
  <c r="AV24" i="19"/>
  <c r="AK24" i="19"/>
  <c r="AN24" i="19"/>
  <c r="AJ24" i="19"/>
  <c r="AU24" i="19"/>
  <c r="AR24" i="19"/>
  <c r="AT24" i="19"/>
  <c r="AS24" i="19"/>
  <c r="AU19" i="19"/>
  <c r="AM19" i="19"/>
  <c r="AT19" i="19"/>
  <c r="AL19" i="19"/>
  <c r="AS19" i="19"/>
  <c r="AK19" i="19"/>
  <c r="AV19" i="19"/>
  <c r="AR19" i="19"/>
  <c r="AQ19" i="19"/>
  <c r="AN19" i="19"/>
  <c r="AJ19" i="19"/>
  <c r="AI19" i="19"/>
  <c r="AX19" i="19"/>
  <c r="AW19" i="19"/>
  <c r="AP19" i="19"/>
  <c r="AO19" i="19"/>
  <c r="ED20" i="19"/>
  <c r="EF20" i="19"/>
  <c r="EE20" i="19"/>
  <c r="EG20" i="19"/>
  <c r="CF2" i="19"/>
  <c r="BX2" i="19"/>
  <c r="CB2" i="19"/>
  <c r="CE2" i="19"/>
  <c r="BW2" i="19"/>
  <c r="CD2" i="19"/>
  <c r="BV2" i="19"/>
  <c r="CJ2" i="19"/>
  <c r="CC2" i="19"/>
  <c r="BU2" i="19"/>
  <c r="CI2" i="19"/>
  <c r="CH2" i="19"/>
  <c r="CG2" i="19"/>
  <c r="BZ2" i="19"/>
  <c r="CA2" i="19"/>
  <c r="BY2" i="19"/>
  <c r="DB4" i="19"/>
  <c r="CT4" i="19"/>
  <c r="CZ4" i="19"/>
  <c r="CR4" i="19"/>
  <c r="DA4" i="19"/>
  <c r="CP4" i="19"/>
  <c r="CY4" i="19"/>
  <c r="CO4" i="19"/>
  <c r="CX4" i="19"/>
  <c r="CN4" i="19"/>
  <c r="CW4" i="19"/>
  <c r="CV4" i="19"/>
  <c r="DC4" i="19"/>
  <c r="CU4" i="19"/>
  <c r="CS4" i="19"/>
  <c r="CQ4" i="19"/>
  <c r="EG22" i="19"/>
  <c r="EF22" i="19"/>
  <c r="EE22" i="19"/>
  <c r="ED22" i="19"/>
  <c r="BJ4" i="19"/>
  <c r="BB4" i="19"/>
  <c r="EB4" i="19"/>
  <c r="BP4" i="19"/>
  <c r="BH4" i="19"/>
  <c r="BG4" i="19"/>
  <c r="BQ4" i="19"/>
  <c r="BF4" i="19"/>
  <c r="BO4" i="19"/>
  <c r="BE4" i="19"/>
  <c r="BM4" i="19"/>
  <c r="BN4" i="19"/>
  <c r="BD4" i="19"/>
  <c r="BC4" i="19"/>
  <c r="BK4" i="19"/>
  <c r="BI4" i="19"/>
  <c r="BL4" i="19"/>
  <c r="CW27" i="19"/>
  <c r="CO27" i="19"/>
  <c r="CV27" i="19"/>
  <c r="CN27" i="19"/>
  <c r="DC27" i="19"/>
  <c r="CU27" i="19"/>
  <c r="DB27" i="19"/>
  <c r="CQ27" i="19"/>
  <c r="DA27" i="19"/>
  <c r="CP27" i="19"/>
  <c r="CZ27" i="19"/>
  <c r="CY27" i="19"/>
  <c r="CX27" i="19"/>
  <c r="CT27" i="19"/>
  <c r="CS27" i="19"/>
  <c r="CR27" i="19"/>
  <c r="EF3" i="19"/>
  <c r="ED3" i="19"/>
  <c r="EE3" i="19"/>
  <c r="EG3" i="19"/>
  <c r="AU25" i="19"/>
  <c r="AM25" i="19"/>
  <c r="AT25" i="19"/>
  <c r="AL25" i="19"/>
  <c r="AS25" i="19"/>
  <c r="AK25" i="19"/>
  <c r="AO25" i="19"/>
  <c r="AN25" i="19"/>
  <c r="AX25" i="19"/>
  <c r="AJ25" i="19"/>
  <c r="AI25" i="19"/>
  <c r="AW25" i="19"/>
  <c r="AV25" i="19"/>
  <c r="AR25" i="19"/>
  <c r="AQ25" i="19"/>
  <c r="AP25" i="19"/>
  <c r="AT3" i="19"/>
  <c r="AL3" i="19"/>
  <c r="AW3" i="19"/>
  <c r="AN3" i="19"/>
  <c r="AV3" i="19"/>
  <c r="AM3" i="19"/>
  <c r="AU3" i="19"/>
  <c r="AK3" i="19"/>
  <c r="AR3" i="19"/>
  <c r="AS3" i="19"/>
  <c r="AJ3" i="19"/>
  <c r="AI3" i="19"/>
  <c r="AX3" i="19"/>
  <c r="AQ3" i="19"/>
  <c r="AO3" i="19"/>
  <c r="AP3" i="19"/>
  <c r="CV21" i="19"/>
  <c r="CN21" i="19"/>
  <c r="DC21" i="19"/>
  <c r="CU21" i="19"/>
  <c r="CY21" i="19"/>
  <c r="CO21" i="19"/>
  <c r="CX21" i="19"/>
  <c r="CW21" i="19"/>
  <c r="DA21" i="19"/>
  <c r="CZ21" i="19"/>
  <c r="CT21" i="19"/>
  <c r="CS21" i="19"/>
  <c r="CR21" i="19"/>
  <c r="CQ21" i="19"/>
  <c r="CP21" i="19"/>
  <c r="DB21" i="19"/>
  <c r="ED4" i="19"/>
  <c r="EF4" i="19"/>
  <c r="EG4" i="19"/>
  <c r="EE4" i="19"/>
  <c r="DA24" i="19"/>
  <c r="CS24" i="19"/>
  <c r="CZ24" i="19"/>
  <c r="CR24" i="19"/>
  <c r="CY24" i="19"/>
  <c r="CQ24" i="19"/>
  <c r="CP24" i="19"/>
  <c r="DC24" i="19"/>
  <c r="CO24" i="19"/>
  <c r="DB24" i="19"/>
  <c r="CN24" i="19"/>
  <c r="CW24" i="19"/>
  <c r="CV24" i="19"/>
  <c r="CU24" i="19"/>
  <c r="CX24" i="19"/>
  <c r="CT24" i="19"/>
  <c r="AX20" i="19"/>
  <c r="AP20" i="19"/>
  <c r="AW20" i="19"/>
  <c r="AO20" i="19"/>
  <c r="AV20" i="19"/>
  <c r="AL20" i="19"/>
  <c r="AU20" i="19"/>
  <c r="AK20" i="19"/>
  <c r="AT20" i="19"/>
  <c r="AJ20" i="19"/>
  <c r="AI20" i="19"/>
  <c r="AS20" i="19"/>
  <c r="AN20" i="19"/>
  <c r="AM20" i="19"/>
  <c r="AR20" i="19"/>
  <c r="AQ20" i="19"/>
  <c r="J3" i="12"/>
  <c r="K3" i="12"/>
  <c r="K2" i="12"/>
  <c r="X1" i="12"/>
  <c r="L1" i="10"/>
  <c r="T1" i="10"/>
  <c r="AF1" i="12"/>
  <c r="I1" i="10"/>
  <c r="U1" i="12"/>
  <c r="Y1" i="12"/>
  <c r="Q1" i="10"/>
  <c r="AC1" i="12"/>
  <c r="AN1" i="10"/>
  <c r="AN34" i="10" s="1"/>
  <c r="BH1" i="10"/>
  <c r="J1" i="10"/>
  <c r="AO1" i="10"/>
  <c r="AO34" i="10" s="1"/>
  <c r="CH1" i="10"/>
  <c r="CA1" i="10"/>
  <c r="R1" i="10"/>
  <c r="U33" i="10"/>
  <c r="AB31" i="10" s="1"/>
  <c r="N33" i="10"/>
  <c r="AB24" i="10" s="1"/>
  <c r="W1" i="12"/>
  <c r="K1" i="10"/>
  <c r="O1" i="10"/>
  <c r="AE1" i="12"/>
  <c r="S1" i="10"/>
  <c r="W1" i="10"/>
  <c r="AV34" i="10"/>
  <c r="AV45" i="10"/>
  <c r="AN45" i="10"/>
  <c r="AQ45" i="10"/>
  <c r="AQ34" i="10"/>
  <c r="AW34" i="10"/>
  <c r="AW45" i="10"/>
  <c r="AI34" i="10"/>
  <c r="AI45" i="10"/>
  <c r="CC1" i="10"/>
  <c r="CV1" i="10"/>
  <c r="AK70" i="12"/>
  <c r="AK71" i="12" s="1"/>
  <c r="AK72" i="12" s="1"/>
  <c r="AK73" i="12" s="1"/>
  <c r="AK74" i="12" s="1"/>
  <c r="AK75" i="12" s="1"/>
  <c r="AU57" i="12"/>
  <c r="BA57" i="12"/>
  <c r="AQ57" i="12"/>
  <c r="AW57" i="12"/>
  <c r="AS57" i="12"/>
  <c r="BB57" i="12"/>
  <c r="AX57" i="12"/>
  <c r="AO57" i="12"/>
  <c r="AT57" i="12"/>
  <c r="AP57" i="12"/>
  <c r="AR57" i="12"/>
  <c r="AV57" i="12"/>
  <c r="AZ57" i="12"/>
  <c r="AY57" i="12"/>
  <c r="AN57" i="12"/>
  <c r="AK59" i="12"/>
  <c r="BQ39" i="10"/>
  <c r="ED2" i="10"/>
  <c r="EG2" i="10"/>
  <c r="EE2" i="10"/>
  <c r="EF2" i="10"/>
  <c r="BI39" i="10"/>
  <c r="BC39" i="10"/>
  <c r="ED25" i="10"/>
  <c r="EE25" i="10"/>
  <c r="EF25" i="10"/>
  <c r="EG25" i="10"/>
  <c r="ED19" i="10"/>
  <c r="EE19" i="10"/>
  <c r="EF19" i="10"/>
  <c r="EG19" i="10"/>
  <c r="ED23" i="10"/>
  <c r="EE23" i="10"/>
  <c r="EF23" i="10"/>
  <c r="EG23" i="10"/>
  <c r="EG30" i="10"/>
  <c r="ED30" i="10"/>
  <c r="EE30" i="10"/>
  <c r="EF30" i="10"/>
  <c r="EG26" i="10"/>
  <c r="ED26" i="10"/>
  <c r="EE26" i="10"/>
  <c r="EF26" i="10"/>
  <c r="EG22" i="10"/>
  <c r="ED22" i="10"/>
  <c r="EE22" i="10"/>
  <c r="EF22" i="10"/>
  <c r="ED27" i="10"/>
  <c r="EE27" i="10"/>
  <c r="EF27" i="10"/>
  <c r="EG27" i="10"/>
  <c r="EG24" i="10"/>
  <c r="ED24" i="10"/>
  <c r="EE24" i="10"/>
  <c r="EF24" i="10"/>
  <c r="EG28" i="10"/>
  <c r="ED28" i="10"/>
  <c r="EE28" i="10"/>
  <c r="EF28" i="10"/>
  <c r="ED29" i="10"/>
  <c r="EE29" i="10"/>
  <c r="EF29" i="10"/>
  <c r="EG29" i="10"/>
  <c r="EG20" i="10"/>
  <c r="ED20" i="10"/>
  <c r="EE20" i="10"/>
  <c r="EF20" i="10"/>
  <c r="ED21" i="10"/>
  <c r="EE21" i="10"/>
  <c r="EF21" i="10"/>
  <c r="EG21" i="10"/>
  <c r="EA5" i="10"/>
  <c r="EB3" i="10"/>
  <c r="BF3" i="10"/>
  <c r="BN3" i="10"/>
  <c r="BG3" i="10"/>
  <c r="BO3" i="10"/>
  <c r="BH3" i="10"/>
  <c r="BP3" i="10"/>
  <c r="BI3" i="10"/>
  <c r="BQ3" i="10"/>
  <c r="BB3" i="10"/>
  <c r="BJ3" i="10"/>
  <c r="BD3" i="10"/>
  <c r="BE3" i="10"/>
  <c r="BK3" i="10"/>
  <c r="BL3" i="10"/>
  <c r="BC3" i="10"/>
  <c r="BM3" i="10"/>
  <c r="EA2" i="10"/>
  <c r="Z3" i="10"/>
  <c r="EA4" i="10"/>
  <c r="AZ58" i="12" a="1"/>
  <c r="AT58" i="12" a="1"/>
  <c r="BA58" i="12" a="1"/>
  <c r="AN58" i="12" a="1"/>
  <c r="AQ58" i="12" a="1"/>
  <c r="AP58" i="12" a="1"/>
  <c r="AX58" i="12" a="1"/>
  <c r="AS58" i="12" a="1"/>
  <c r="AU58" i="12" a="1"/>
  <c r="AR58" i="12" a="1"/>
  <c r="BB58" i="12" a="1"/>
  <c r="BC58" i="12" a="1"/>
  <c r="AV58" i="12" a="1"/>
  <c r="AW58" i="12" a="1"/>
  <c r="AO58" i="12" a="1"/>
  <c r="AY58" i="12" a="1"/>
  <c r="DY12" i="10" l="1"/>
  <c r="DF12" i="10"/>
  <c r="DG12" i="10"/>
  <c r="DH12" i="10"/>
  <c r="DI12" i="10"/>
  <c r="DJ12" i="10"/>
  <c r="DK12" i="10"/>
  <c r="DL12" i="10"/>
  <c r="DM12" i="10"/>
  <c r="DN12" i="10"/>
  <c r="DO12" i="10"/>
  <c r="DP12" i="10"/>
  <c r="DQ12" i="10"/>
  <c r="DR12" i="10"/>
  <c r="DS12" i="10"/>
  <c r="DT12" i="10"/>
  <c r="DU12" i="10"/>
  <c r="EC11" i="10"/>
  <c r="DZ11" i="10"/>
  <c r="AI45" i="22"/>
  <c r="AI34" i="22"/>
  <c r="AI45" i="21"/>
  <c r="AI34" i="21"/>
  <c r="AI45" i="20"/>
  <c r="AI34" i="20"/>
  <c r="AI45" i="19"/>
  <c r="AI34" i="19"/>
  <c r="W33" i="19"/>
  <c r="AB33" i="19" s="1"/>
  <c r="DC1" i="19"/>
  <c r="BQ1" i="19"/>
  <c r="AX1" i="19"/>
  <c r="CJ1" i="19"/>
  <c r="W33" i="20"/>
  <c r="AB33" i="20" s="1"/>
  <c r="AX1" i="20"/>
  <c r="BQ1" i="20"/>
  <c r="CJ1" i="20"/>
  <c r="DC1" i="20"/>
  <c r="W33" i="21"/>
  <c r="AB33" i="21" s="1"/>
  <c r="BQ1" i="21"/>
  <c r="CJ1" i="21"/>
  <c r="DC1" i="21"/>
  <c r="AX1" i="21"/>
  <c r="W33" i="22"/>
  <c r="AB33" i="22" s="1"/>
  <c r="AX1" i="22"/>
  <c r="BQ1" i="22"/>
  <c r="CJ1" i="22"/>
  <c r="DC1" i="22"/>
  <c r="O33" i="19"/>
  <c r="AB25" i="19" s="1"/>
  <c r="CB1" i="19"/>
  <c r="BI1" i="19"/>
  <c r="AP1" i="19"/>
  <c r="CU1" i="19"/>
  <c r="O33" i="20"/>
  <c r="AB25" i="20" s="1"/>
  <c r="AP1" i="20"/>
  <c r="BI1" i="20"/>
  <c r="CB1" i="20"/>
  <c r="CU1" i="20"/>
  <c r="O33" i="21"/>
  <c r="AB25" i="21" s="1"/>
  <c r="BI1" i="21"/>
  <c r="CB1" i="21"/>
  <c r="CU1" i="21"/>
  <c r="AP1" i="21"/>
  <c r="O33" i="22"/>
  <c r="AB25" i="22" s="1"/>
  <c r="AP1" i="22"/>
  <c r="BI1" i="22"/>
  <c r="CB1" i="22"/>
  <c r="CU1" i="22"/>
  <c r="V33" i="19"/>
  <c r="AB32" i="19" s="1"/>
  <c r="CI1" i="19"/>
  <c r="BP1" i="19"/>
  <c r="AW1" i="19"/>
  <c r="DB1" i="19"/>
  <c r="V33" i="20"/>
  <c r="AB32" i="20" s="1"/>
  <c r="AW1" i="20"/>
  <c r="BP1" i="20"/>
  <c r="CI1" i="20"/>
  <c r="DB1" i="20"/>
  <c r="CI1" i="21"/>
  <c r="V33" i="21"/>
  <c r="AB32" i="21" s="1"/>
  <c r="AW1" i="21"/>
  <c r="BP1" i="21"/>
  <c r="DB1" i="21"/>
  <c r="V33" i="22"/>
  <c r="AB32" i="22" s="1"/>
  <c r="AW1" i="22"/>
  <c r="BP1" i="22"/>
  <c r="CI1" i="22"/>
  <c r="DB1" i="22"/>
  <c r="N33" i="19"/>
  <c r="AB24" i="19" s="1"/>
  <c r="BH1" i="19"/>
  <c r="AO1" i="19"/>
  <c r="CT1" i="19"/>
  <c r="CA1" i="19"/>
  <c r="N33" i="20"/>
  <c r="AB24" i="20" s="1"/>
  <c r="AO1" i="20"/>
  <c r="BH1" i="20"/>
  <c r="CA1" i="20"/>
  <c r="CT1" i="20"/>
  <c r="N33" i="21"/>
  <c r="AB24" i="21" s="1"/>
  <c r="BH1" i="21"/>
  <c r="CA1" i="21"/>
  <c r="CT1" i="21"/>
  <c r="AO1" i="21"/>
  <c r="N33" i="22"/>
  <c r="AB24" i="22" s="1"/>
  <c r="AO1" i="22"/>
  <c r="BH1" i="22"/>
  <c r="CA1" i="22"/>
  <c r="CT1" i="22"/>
  <c r="U33" i="19"/>
  <c r="AB31" i="19" s="1"/>
  <c r="DA1" i="19"/>
  <c r="CH1" i="19"/>
  <c r="BO1" i="19"/>
  <c r="AV1" i="19"/>
  <c r="U33" i="20"/>
  <c r="AB31" i="20" s="1"/>
  <c r="AV1" i="20"/>
  <c r="BO1" i="20"/>
  <c r="CH1" i="20"/>
  <c r="DA1" i="20"/>
  <c r="DA1" i="21"/>
  <c r="U33" i="21"/>
  <c r="AB31" i="21" s="1"/>
  <c r="AV1" i="21"/>
  <c r="BO1" i="21"/>
  <c r="CH1" i="21"/>
  <c r="U33" i="22"/>
  <c r="AB31" i="22" s="1"/>
  <c r="BO1" i="22"/>
  <c r="AV1" i="22"/>
  <c r="CH1" i="22"/>
  <c r="DA1" i="22"/>
  <c r="M33" i="19"/>
  <c r="AB23" i="19" s="1"/>
  <c r="CS1" i="19"/>
  <c r="BG1" i="19"/>
  <c r="AN1" i="19"/>
  <c r="BZ1" i="19"/>
  <c r="M33" i="20"/>
  <c r="AB23" i="20" s="1"/>
  <c r="AN1" i="20"/>
  <c r="BG1" i="20"/>
  <c r="BZ1" i="20"/>
  <c r="CS1" i="20"/>
  <c r="CS1" i="21"/>
  <c r="BZ1" i="21"/>
  <c r="M33" i="21"/>
  <c r="AB23" i="21" s="1"/>
  <c r="AN1" i="21"/>
  <c r="BG1" i="21"/>
  <c r="M33" i="22"/>
  <c r="AB23" i="22" s="1"/>
  <c r="BG1" i="22"/>
  <c r="AN1" i="22"/>
  <c r="BZ1" i="22"/>
  <c r="CS1" i="22"/>
  <c r="T33" i="19"/>
  <c r="AB30" i="19" s="1"/>
  <c r="CG1" i="19"/>
  <c r="BN1" i="19"/>
  <c r="AU1" i="19"/>
  <c r="CZ1" i="19"/>
  <c r="T33" i="20"/>
  <c r="AB30" i="20" s="1"/>
  <c r="AU1" i="20"/>
  <c r="BN1" i="20"/>
  <c r="CG1" i="20"/>
  <c r="CZ1" i="20"/>
  <c r="T33" i="21"/>
  <c r="AB30" i="21" s="1"/>
  <c r="CG1" i="21"/>
  <c r="BN1" i="21"/>
  <c r="AU1" i="21"/>
  <c r="CZ1" i="21"/>
  <c r="T33" i="22"/>
  <c r="AB30" i="22" s="1"/>
  <c r="CZ1" i="22"/>
  <c r="BN1" i="22"/>
  <c r="AU1" i="22"/>
  <c r="CG1" i="22"/>
  <c r="L33" i="19"/>
  <c r="AB22" i="19" s="1"/>
  <c r="CR1" i="19"/>
  <c r="BF1" i="19"/>
  <c r="AM1" i="19"/>
  <c r="BY1" i="19"/>
  <c r="L33" i="20"/>
  <c r="AB22" i="20" s="1"/>
  <c r="AM1" i="20"/>
  <c r="BF1" i="20"/>
  <c r="BY1" i="20"/>
  <c r="CR1" i="20"/>
  <c r="L33" i="21"/>
  <c r="AB22" i="21" s="1"/>
  <c r="CR1" i="21"/>
  <c r="BY1" i="21"/>
  <c r="BF1" i="21"/>
  <c r="AM1" i="21"/>
  <c r="L33" i="22"/>
  <c r="AB22" i="22" s="1"/>
  <c r="BY1" i="22"/>
  <c r="AM1" i="22"/>
  <c r="BF1" i="22"/>
  <c r="CR1" i="22"/>
  <c r="S33" i="19"/>
  <c r="AB29" i="19" s="1"/>
  <c r="AT1" i="19"/>
  <c r="BM1" i="19"/>
  <c r="CF1" i="19"/>
  <c r="CY1" i="19"/>
  <c r="S33" i="20"/>
  <c r="AB29" i="20" s="1"/>
  <c r="BM1" i="20"/>
  <c r="CY1" i="20"/>
  <c r="AT1" i="20"/>
  <c r="CF1" i="20"/>
  <c r="S33" i="21"/>
  <c r="AB29" i="21" s="1"/>
  <c r="CF1" i="21"/>
  <c r="BM1" i="21"/>
  <c r="AT1" i="21"/>
  <c r="CY1" i="21"/>
  <c r="S33" i="22"/>
  <c r="AB29" i="22" s="1"/>
  <c r="AT1" i="22"/>
  <c r="BM1" i="22"/>
  <c r="CF1" i="22"/>
  <c r="CY1" i="22"/>
  <c r="K33" i="19"/>
  <c r="AB21" i="19" s="1"/>
  <c r="AL1" i="19"/>
  <c r="BE1" i="19"/>
  <c r="BX1" i="19"/>
  <c r="CQ1" i="19"/>
  <c r="K33" i="20"/>
  <c r="AB21" i="20" s="1"/>
  <c r="BE1" i="20"/>
  <c r="CQ1" i="20"/>
  <c r="BX1" i="20"/>
  <c r="AL1" i="20"/>
  <c r="K33" i="21"/>
  <c r="AB21" i="21" s="1"/>
  <c r="BX1" i="21"/>
  <c r="BE1" i="21"/>
  <c r="AL1" i="21"/>
  <c r="CQ1" i="21"/>
  <c r="K33" i="22"/>
  <c r="AB21" i="22" s="1"/>
  <c r="AL1" i="22"/>
  <c r="BE1" i="22"/>
  <c r="BX1" i="22"/>
  <c r="CQ1" i="22"/>
  <c r="R33" i="19"/>
  <c r="AB28" i="19" s="1"/>
  <c r="AS1" i="19"/>
  <c r="BL1" i="19"/>
  <c r="CE1" i="19"/>
  <c r="CX1" i="19"/>
  <c r="R33" i="20"/>
  <c r="AB28" i="20" s="1"/>
  <c r="BL1" i="20"/>
  <c r="CE1" i="20"/>
  <c r="CX1" i="20"/>
  <c r="AS1" i="20"/>
  <c r="R33" i="21"/>
  <c r="AB28" i="21" s="1"/>
  <c r="AS1" i="21"/>
  <c r="BL1" i="21"/>
  <c r="CE1" i="21"/>
  <c r="CX1" i="21"/>
  <c r="R33" i="22"/>
  <c r="AB28" i="22" s="1"/>
  <c r="CX1" i="22"/>
  <c r="BL1" i="22"/>
  <c r="AS1" i="22"/>
  <c r="CE1" i="22"/>
  <c r="J33" i="19"/>
  <c r="AB20" i="19" s="1"/>
  <c r="AK1" i="19"/>
  <c r="BD1" i="19"/>
  <c r="BW1" i="19"/>
  <c r="CP1" i="19"/>
  <c r="J33" i="20"/>
  <c r="AB20" i="20" s="1"/>
  <c r="BD1" i="20"/>
  <c r="CP1" i="20"/>
  <c r="BW1" i="20"/>
  <c r="AK1" i="20"/>
  <c r="J33" i="21"/>
  <c r="AB20" i="21" s="1"/>
  <c r="AK1" i="21"/>
  <c r="BD1" i="21"/>
  <c r="BW1" i="21"/>
  <c r="CP1" i="21"/>
  <c r="J33" i="22"/>
  <c r="AB20" i="22" s="1"/>
  <c r="BW1" i="22"/>
  <c r="AK1" i="22"/>
  <c r="BD1" i="22"/>
  <c r="CP1" i="22"/>
  <c r="Q33" i="19"/>
  <c r="AB27" i="19" s="1"/>
  <c r="BK1" i="19"/>
  <c r="CD1" i="19"/>
  <c r="CW1" i="19"/>
  <c r="AR1" i="19"/>
  <c r="Q33" i="20"/>
  <c r="AB27" i="20" s="1"/>
  <c r="AR1" i="20"/>
  <c r="BK1" i="20"/>
  <c r="CD1" i="20"/>
  <c r="CW1" i="20"/>
  <c r="Q33" i="21"/>
  <c r="AB27" i="21" s="1"/>
  <c r="BK1" i="21"/>
  <c r="AR1" i="21"/>
  <c r="CW1" i="21"/>
  <c r="CD1" i="21"/>
  <c r="Q33" i="22"/>
  <c r="AB27" i="22" s="1"/>
  <c r="AR1" i="22"/>
  <c r="BK1" i="22"/>
  <c r="CD1" i="22"/>
  <c r="CW1" i="22"/>
  <c r="I33" i="19"/>
  <c r="AB19" i="19" s="1"/>
  <c r="AJ1" i="19"/>
  <c r="BC1" i="19"/>
  <c r="BV1" i="19"/>
  <c r="CO1" i="19"/>
  <c r="I33" i="20"/>
  <c r="AB19" i="20" s="1"/>
  <c r="AJ1" i="20"/>
  <c r="BC1" i="20"/>
  <c r="BV1" i="20"/>
  <c r="CO1" i="20"/>
  <c r="I33" i="21"/>
  <c r="AB19" i="21" s="1"/>
  <c r="BV1" i="21"/>
  <c r="BC1" i="21"/>
  <c r="AJ1" i="21"/>
  <c r="CO1" i="21"/>
  <c r="I33" i="22"/>
  <c r="AB19" i="22" s="1"/>
  <c r="AJ1" i="22"/>
  <c r="BC1" i="22"/>
  <c r="BV1" i="22"/>
  <c r="CO1" i="22"/>
  <c r="P33" i="19"/>
  <c r="AB26" i="19" s="1"/>
  <c r="AQ1" i="19"/>
  <c r="BJ1" i="19"/>
  <c r="CC1" i="19"/>
  <c r="CV1" i="19"/>
  <c r="P33" i="20"/>
  <c r="AB26" i="20" s="1"/>
  <c r="AQ1" i="20"/>
  <c r="BJ1" i="20"/>
  <c r="CC1" i="20"/>
  <c r="CV1" i="20"/>
  <c r="P33" i="21"/>
  <c r="AB26" i="21" s="1"/>
  <c r="CC1" i="21"/>
  <c r="CV1" i="21"/>
  <c r="AQ1" i="21"/>
  <c r="BJ1" i="21"/>
  <c r="P33" i="22"/>
  <c r="AB26" i="22" s="1"/>
  <c r="AQ1" i="22"/>
  <c r="BJ1" i="22"/>
  <c r="CC1" i="22"/>
  <c r="CV1" i="22"/>
  <c r="DT7" i="22"/>
  <c r="DL7" i="22"/>
  <c r="DS7" i="22"/>
  <c r="DK7" i="22"/>
  <c r="DP7" i="22"/>
  <c r="DR7" i="22"/>
  <c r="DJ7" i="22"/>
  <c r="EA7" i="22"/>
  <c r="DQ7" i="22"/>
  <c r="DI7" i="22"/>
  <c r="DH7" i="22"/>
  <c r="DN7" i="22"/>
  <c r="DF7" i="22"/>
  <c r="DZ6" i="22"/>
  <c r="DY7" i="22"/>
  <c r="DG7" i="22"/>
  <c r="Z6" i="22"/>
  <c r="DU7" i="22"/>
  <c r="DO7" i="22"/>
  <c r="DM7" i="22"/>
  <c r="EC6" i="22"/>
  <c r="BL6" i="22"/>
  <c r="BD6" i="22"/>
  <c r="EB6" i="22"/>
  <c r="BP6" i="22"/>
  <c r="BK6" i="22"/>
  <c r="BC6" i="22"/>
  <c r="BJ6" i="22"/>
  <c r="BB6" i="22"/>
  <c r="BQ6" i="22"/>
  <c r="BI6" i="22"/>
  <c r="BH6" i="22"/>
  <c r="BN6" i="22"/>
  <c r="BF6" i="22"/>
  <c r="BG6" i="22"/>
  <c r="BE6" i="22"/>
  <c r="BO6" i="22"/>
  <c r="BM6" i="22"/>
  <c r="AV5" i="22"/>
  <c r="AN5" i="22"/>
  <c r="AJ5" i="22"/>
  <c r="AU5" i="22"/>
  <c r="AM5" i="22"/>
  <c r="AT5" i="22"/>
  <c r="AL5" i="22"/>
  <c r="AR5" i="22"/>
  <c r="AS5" i="22"/>
  <c r="AK5" i="22"/>
  <c r="AX5" i="22"/>
  <c r="AP5" i="22"/>
  <c r="AI5" i="22"/>
  <c r="AW5" i="22"/>
  <c r="AQ5" i="22"/>
  <c r="AO5" i="22"/>
  <c r="EG5" i="22"/>
  <c r="EF5" i="22"/>
  <c r="EE5" i="22"/>
  <c r="ED5" i="22"/>
  <c r="CF5" i="22"/>
  <c r="BX5" i="22"/>
  <c r="CE5" i="22"/>
  <c r="BW5" i="22"/>
  <c r="CJ5" i="22"/>
  <c r="CD5" i="22"/>
  <c r="BV5" i="22"/>
  <c r="CB5" i="22"/>
  <c r="CC5" i="22"/>
  <c r="BU5" i="22"/>
  <c r="CH5" i="22"/>
  <c r="BZ5" i="22"/>
  <c r="CG5" i="22"/>
  <c r="CA5" i="22"/>
  <c r="CI5" i="22"/>
  <c r="BY5" i="22"/>
  <c r="CX5" i="22"/>
  <c r="CP5" i="22"/>
  <c r="DB5" i="22"/>
  <c r="CW5" i="22"/>
  <c r="CO5" i="22"/>
  <c r="CV5" i="22"/>
  <c r="CN5" i="22"/>
  <c r="DC5" i="22"/>
  <c r="CU5" i="22"/>
  <c r="CT5" i="22"/>
  <c r="CZ5" i="22"/>
  <c r="CR5" i="22"/>
  <c r="CS5" i="22"/>
  <c r="CQ5" i="22"/>
  <c r="DA5" i="22"/>
  <c r="CY5" i="22"/>
  <c r="CC3" i="21"/>
  <c r="BU3" i="21"/>
  <c r="CH3" i="21"/>
  <c r="BY3" i="21"/>
  <c r="CG3" i="21"/>
  <c r="BX3" i="21"/>
  <c r="CF3" i="21"/>
  <c r="BW3" i="21"/>
  <c r="CE3" i="21"/>
  <c r="BV3" i="21"/>
  <c r="CD3" i="21"/>
  <c r="CB3" i="21"/>
  <c r="CA3" i="21"/>
  <c r="BZ3" i="21"/>
  <c r="CI3" i="21"/>
  <c r="CJ3" i="21"/>
  <c r="BQ4" i="21"/>
  <c r="BI4" i="21"/>
  <c r="BN4" i="21"/>
  <c r="BE4" i="21"/>
  <c r="BM4" i="21"/>
  <c r="BD4" i="21"/>
  <c r="BL4" i="21"/>
  <c r="BC4" i="21"/>
  <c r="BK4" i="21"/>
  <c r="BB4" i="21"/>
  <c r="BP4" i="21"/>
  <c r="EB4" i="21"/>
  <c r="BO4" i="21"/>
  <c r="BF4" i="21"/>
  <c r="BJ4" i="21"/>
  <c r="BH4" i="21"/>
  <c r="BG4" i="21"/>
  <c r="EA5" i="21"/>
  <c r="DQ5" i="21"/>
  <c r="DI5" i="21"/>
  <c r="DP5" i="21"/>
  <c r="DH5" i="21"/>
  <c r="DN5" i="21"/>
  <c r="DF5" i="21"/>
  <c r="DK5" i="21"/>
  <c r="DU5" i="21"/>
  <c r="DJ5" i="21"/>
  <c r="DT5" i="21"/>
  <c r="DG5" i="21"/>
  <c r="DS5" i="21"/>
  <c r="DY5" i="21"/>
  <c r="Z4" i="21"/>
  <c r="DR5" i="21"/>
  <c r="DM5" i="21"/>
  <c r="DO5" i="21"/>
  <c r="DL5" i="21"/>
  <c r="EC4" i="21"/>
  <c r="DZ4" i="21"/>
  <c r="AS3" i="21"/>
  <c r="AK3" i="21"/>
  <c r="AT3" i="21"/>
  <c r="AJ3" i="21"/>
  <c r="AR3" i="21"/>
  <c r="AI3" i="21"/>
  <c r="AQ3" i="21"/>
  <c r="AP3" i="21"/>
  <c r="AU3" i="21"/>
  <c r="AO3" i="21"/>
  <c r="AN3" i="21"/>
  <c r="AM3" i="21"/>
  <c r="AX3" i="21"/>
  <c r="AL3" i="21"/>
  <c r="AW3" i="21"/>
  <c r="AV3" i="21"/>
  <c r="DC3" i="21"/>
  <c r="CU3" i="21"/>
  <c r="DA3" i="21"/>
  <c r="CR3" i="21"/>
  <c r="CZ3" i="21"/>
  <c r="CQ3" i="21"/>
  <c r="CY3" i="21"/>
  <c r="CP3" i="21"/>
  <c r="CX3" i="21"/>
  <c r="CO3" i="21"/>
  <c r="CW3" i="21"/>
  <c r="CV3" i="21"/>
  <c r="CT3" i="21"/>
  <c r="CS3" i="21"/>
  <c r="CN3" i="21"/>
  <c r="DB3" i="21"/>
  <c r="EE3" i="21"/>
  <c r="EG3" i="21"/>
  <c r="EF3" i="21"/>
  <c r="ED3" i="21"/>
  <c r="CD6" i="20"/>
  <c r="BV6" i="20"/>
  <c r="CC6" i="20"/>
  <c r="BU6" i="20"/>
  <c r="CJ6" i="20"/>
  <c r="CB6" i="20"/>
  <c r="BX6" i="20"/>
  <c r="CI6" i="20"/>
  <c r="CA6" i="20"/>
  <c r="CE6" i="20"/>
  <c r="CH6" i="20"/>
  <c r="BZ6" i="20"/>
  <c r="CG6" i="20"/>
  <c r="BY6" i="20"/>
  <c r="CF6" i="20"/>
  <c r="BW6" i="20"/>
  <c r="BJ7" i="20"/>
  <c r="BB7" i="20"/>
  <c r="BQ7" i="20"/>
  <c r="BI7" i="20"/>
  <c r="EB7" i="20"/>
  <c r="BP7" i="20"/>
  <c r="BH7" i="20"/>
  <c r="BC7" i="20"/>
  <c r="BO7" i="20"/>
  <c r="BG7" i="20"/>
  <c r="BD7" i="20"/>
  <c r="BK7" i="20"/>
  <c r="BN7" i="20"/>
  <c r="BF7" i="20"/>
  <c r="BL7" i="20"/>
  <c r="BM7" i="20"/>
  <c r="BE7" i="20"/>
  <c r="CD2" i="20"/>
  <c r="BV2" i="20"/>
  <c r="CC2" i="20"/>
  <c r="BU2" i="20"/>
  <c r="BX2" i="20"/>
  <c r="CJ2" i="20"/>
  <c r="CB2" i="20"/>
  <c r="CI2" i="20"/>
  <c r="CA2" i="20"/>
  <c r="CF2" i="20"/>
  <c r="CH2" i="20"/>
  <c r="BZ2" i="20"/>
  <c r="CE2" i="20"/>
  <c r="CG2" i="20"/>
  <c r="BY2" i="20"/>
  <c r="BW2" i="20"/>
  <c r="CH4" i="20"/>
  <c r="BZ4" i="20"/>
  <c r="CI4" i="20"/>
  <c r="CG4" i="20"/>
  <c r="BY4" i="20"/>
  <c r="CA4" i="20"/>
  <c r="CF4" i="20"/>
  <c r="BX4" i="20"/>
  <c r="CE4" i="20"/>
  <c r="BW4" i="20"/>
  <c r="CJ4" i="20"/>
  <c r="CD4" i="20"/>
  <c r="BV4" i="20"/>
  <c r="CB4" i="20"/>
  <c r="CC4" i="20"/>
  <c r="BU4" i="20"/>
  <c r="CF5" i="20"/>
  <c r="BX5" i="20"/>
  <c r="CH5" i="20"/>
  <c r="BY5" i="20"/>
  <c r="CE5" i="20"/>
  <c r="BW5" i="20"/>
  <c r="CD5" i="20"/>
  <c r="BV5" i="20"/>
  <c r="CC5" i="20"/>
  <c r="BU5" i="20"/>
  <c r="CJ5" i="20"/>
  <c r="CB5" i="20"/>
  <c r="BZ5" i="20"/>
  <c r="CG5" i="20"/>
  <c r="CI5" i="20"/>
  <c r="CA5" i="20"/>
  <c r="EA8" i="20"/>
  <c r="DQ8" i="20"/>
  <c r="DI8" i="20"/>
  <c r="DU8" i="20"/>
  <c r="DL8" i="20"/>
  <c r="DM8" i="20"/>
  <c r="DT8" i="20"/>
  <c r="DK8" i="20"/>
  <c r="DS8" i="20"/>
  <c r="DJ8" i="20"/>
  <c r="DN8" i="20"/>
  <c r="DR8" i="20"/>
  <c r="DH8" i="20"/>
  <c r="DP8" i="20"/>
  <c r="DG8" i="20"/>
  <c r="DO8" i="20"/>
  <c r="DF8" i="20"/>
  <c r="DY8" i="20"/>
  <c r="EC7" i="20"/>
  <c r="Z7" i="20"/>
  <c r="DZ7" i="20"/>
  <c r="BN6" i="19"/>
  <c r="BF6" i="19"/>
  <c r="BL6" i="19"/>
  <c r="BD6" i="19"/>
  <c r="BJ6" i="19"/>
  <c r="EB6" i="19"/>
  <c r="BI6" i="19"/>
  <c r="BH6" i="19"/>
  <c r="BP6" i="19"/>
  <c r="BQ6" i="19"/>
  <c r="BG6" i="19"/>
  <c r="BE6" i="19"/>
  <c r="BB6" i="19"/>
  <c r="BO6" i="19"/>
  <c r="BM6" i="19"/>
  <c r="BK6" i="19"/>
  <c r="BC6" i="19"/>
  <c r="EG5" i="19"/>
  <c r="EF5" i="19"/>
  <c r="EE5" i="19"/>
  <c r="ED5" i="19"/>
  <c r="AX5" i="19"/>
  <c r="AP5" i="19"/>
  <c r="AV5" i="19"/>
  <c r="AN5" i="19"/>
  <c r="AQ5" i="19"/>
  <c r="AO5" i="19"/>
  <c r="AU5" i="19"/>
  <c r="AM5" i="19"/>
  <c r="AW5" i="19"/>
  <c r="AL5" i="19"/>
  <c r="AK5" i="19"/>
  <c r="AT5" i="19"/>
  <c r="AS5" i="19"/>
  <c r="AR5" i="19"/>
  <c r="AJ5" i="19"/>
  <c r="AI5" i="19"/>
  <c r="CH5" i="19"/>
  <c r="BZ5" i="19"/>
  <c r="CF5" i="19"/>
  <c r="BX5" i="19"/>
  <c r="CA5" i="19"/>
  <c r="CJ5" i="19"/>
  <c r="BY5" i="19"/>
  <c r="BU5" i="19"/>
  <c r="CI5" i="19"/>
  <c r="BW5" i="19"/>
  <c r="CG5" i="19"/>
  <c r="BV5" i="19"/>
  <c r="CE5" i="19"/>
  <c r="CB5" i="19"/>
  <c r="CD5" i="19"/>
  <c r="CC5" i="19"/>
  <c r="CJ4" i="19"/>
  <c r="CB4" i="19"/>
  <c r="CH4" i="19"/>
  <c r="BZ4" i="19"/>
  <c r="CD4" i="19"/>
  <c r="CI4" i="19"/>
  <c r="CC4" i="19"/>
  <c r="BX4" i="19"/>
  <c r="CA4" i="19"/>
  <c r="BY4" i="19"/>
  <c r="BW4" i="19"/>
  <c r="CG4" i="19"/>
  <c r="BV4" i="19"/>
  <c r="CF4" i="19"/>
  <c r="CE4" i="19"/>
  <c r="BU4" i="19"/>
  <c r="CZ5" i="19"/>
  <c r="CR5" i="19"/>
  <c r="CX5" i="19"/>
  <c r="CP5" i="19"/>
  <c r="CW5" i="19"/>
  <c r="CS5" i="19"/>
  <c r="CV5" i="19"/>
  <c r="DC5" i="19"/>
  <c r="CU5" i="19"/>
  <c r="CT5" i="19"/>
  <c r="DA5" i="19"/>
  <c r="CY5" i="19"/>
  <c r="CQ5" i="19"/>
  <c r="CO5" i="19"/>
  <c r="CN5" i="19"/>
  <c r="DB5" i="19"/>
  <c r="DN7" i="19"/>
  <c r="DF7" i="19"/>
  <c r="DU7" i="19"/>
  <c r="DM7" i="19"/>
  <c r="DT7" i="19"/>
  <c r="DL7" i="19"/>
  <c r="DR7" i="19"/>
  <c r="DG7" i="19"/>
  <c r="EC6" i="19"/>
  <c r="DQ7" i="19"/>
  <c r="DK7" i="19"/>
  <c r="DP7" i="19"/>
  <c r="EA7" i="19"/>
  <c r="DO7" i="19"/>
  <c r="DI7" i="19"/>
  <c r="DH7" i="19"/>
  <c r="DJ7" i="19"/>
  <c r="DY7" i="19"/>
  <c r="DS7" i="19"/>
  <c r="Z6" i="19"/>
  <c r="DZ6" i="19"/>
  <c r="Z4" i="10"/>
  <c r="AI4" i="10"/>
  <c r="AO45" i="10"/>
  <c r="CJ1" i="10"/>
  <c r="DC1" i="10"/>
  <c r="W33" i="10"/>
  <c r="AB33" i="10" s="1"/>
  <c r="AX1" i="10"/>
  <c r="BQ1" i="10"/>
  <c r="CP1" i="10"/>
  <c r="AK1" i="10"/>
  <c r="BD1" i="10"/>
  <c r="J33" i="10"/>
  <c r="AB20" i="10" s="1"/>
  <c r="BW1" i="10"/>
  <c r="BK1" i="10"/>
  <c r="Q33" i="10"/>
  <c r="AB27" i="10" s="1"/>
  <c r="CD1" i="10"/>
  <c r="AR1" i="10"/>
  <c r="CW1" i="10"/>
  <c r="CY1" i="10"/>
  <c r="S33" i="10"/>
  <c r="AB29" i="10" s="1"/>
  <c r="CF1" i="10"/>
  <c r="AT1" i="10"/>
  <c r="BM1" i="10"/>
  <c r="CB1" i="10"/>
  <c r="CU1" i="10"/>
  <c r="BI1" i="10"/>
  <c r="AP1" i="10"/>
  <c r="O33" i="10"/>
  <c r="AB25" i="10" s="1"/>
  <c r="BC1" i="10"/>
  <c r="AJ1" i="10"/>
  <c r="BV1" i="10"/>
  <c r="I33" i="10"/>
  <c r="AB19" i="10" s="1"/>
  <c r="CO1" i="10"/>
  <c r="CR1" i="10"/>
  <c r="BF1" i="10"/>
  <c r="BY1" i="10"/>
  <c r="AM1" i="10"/>
  <c r="L33" i="10"/>
  <c r="AB22" i="10" s="1"/>
  <c r="BX1" i="10"/>
  <c r="K33" i="10"/>
  <c r="AB21" i="10" s="1"/>
  <c r="AL1" i="10"/>
  <c r="CQ1" i="10"/>
  <c r="BE1" i="10"/>
  <c r="BL1" i="10"/>
  <c r="R33" i="10"/>
  <c r="AB28" i="10" s="1"/>
  <c r="AS1" i="10"/>
  <c r="CX1" i="10"/>
  <c r="CE1" i="10"/>
  <c r="CZ1" i="10"/>
  <c r="CG1" i="10"/>
  <c r="T33" i="10"/>
  <c r="AB30" i="10" s="1"/>
  <c r="AU1" i="10"/>
  <c r="BN1" i="10"/>
  <c r="AQ58" i="12"/>
  <c r="W5" i="12" s="1"/>
  <c r="AO58" i="12"/>
  <c r="U5" i="12" s="1"/>
  <c r="BB58" i="12"/>
  <c r="AH5" i="12" s="1"/>
  <c r="BV4" i="12" s="1"/>
  <c r="AY58" i="12"/>
  <c r="AE5" i="12" s="1"/>
  <c r="BS4" i="12" s="1"/>
  <c r="AS58" i="12"/>
  <c r="Y5" i="12" s="1"/>
  <c r="AN58" i="12"/>
  <c r="T5" i="12" s="1"/>
  <c r="AW58" i="12"/>
  <c r="AC5" i="12" s="1"/>
  <c r="BQ4" i="12" s="1"/>
  <c r="AR58" i="12"/>
  <c r="X5" i="12" s="1"/>
  <c r="BA58" i="12"/>
  <c r="AG5" i="12" s="1"/>
  <c r="BU4" i="12" s="1"/>
  <c r="AV58" i="12"/>
  <c r="AB5" i="12" s="1"/>
  <c r="AU58" i="12"/>
  <c r="AA5" i="12" s="1"/>
  <c r="AZ58" i="12"/>
  <c r="AF5" i="12" s="1"/>
  <c r="BT4" i="12" s="1"/>
  <c r="AP58" i="12"/>
  <c r="V5" i="12" s="1"/>
  <c r="AT58" i="12"/>
  <c r="Z5" i="12" s="1"/>
  <c r="BC58" i="12"/>
  <c r="AI5" i="12" s="1"/>
  <c r="BW4" i="12" s="1"/>
  <c r="AX58" i="12"/>
  <c r="AD5" i="12" s="1"/>
  <c r="BR4" i="12" s="1"/>
  <c r="AK60" i="12"/>
  <c r="EG3" i="10"/>
  <c r="ED3" i="10"/>
  <c r="EF3" i="10"/>
  <c r="EE3" i="10"/>
  <c r="ED4" i="10"/>
  <c r="EG4" i="10"/>
  <c r="EF4" i="10"/>
  <c r="EE4" i="10"/>
  <c r="EB5" i="10"/>
  <c r="BF5" i="10"/>
  <c r="BN5" i="10"/>
  <c r="BG5" i="10"/>
  <c r="BO5" i="10"/>
  <c r="BH5" i="10"/>
  <c r="BP5" i="10"/>
  <c r="BI5" i="10"/>
  <c r="BQ5" i="10"/>
  <c r="BB5" i="10"/>
  <c r="BJ5" i="10"/>
  <c r="BM5" i="10"/>
  <c r="BC5" i="10"/>
  <c r="BE5" i="10"/>
  <c r="BL5" i="10"/>
  <c r="BK5" i="10"/>
  <c r="BD5" i="10"/>
  <c r="EB2" i="10"/>
  <c r="BG2" i="10"/>
  <c r="BO2" i="10"/>
  <c r="BH2" i="10"/>
  <c r="BP2" i="10"/>
  <c r="BI2" i="10"/>
  <c r="BQ2" i="10"/>
  <c r="BD2" i="10"/>
  <c r="BL2" i="10"/>
  <c r="BE2" i="10"/>
  <c r="BM2" i="10"/>
  <c r="BC2" i="10"/>
  <c r="BF2" i="10"/>
  <c r="BJ2" i="10"/>
  <c r="BB2" i="10"/>
  <c r="BK2" i="10"/>
  <c r="BN2" i="10"/>
  <c r="EB4" i="10"/>
  <c r="BF4" i="10"/>
  <c r="BN4" i="10"/>
  <c r="BG4" i="10"/>
  <c r="BO4" i="10"/>
  <c r="BH4" i="10"/>
  <c r="BP4" i="10"/>
  <c r="BI4" i="10"/>
  <c r="BQ4" i="10"/>
  <c r="BB4" i="10"/>
  <c r="BJ4" i="10"/>
  <c r="BK4" i="10"/>
  <c r="BL4" i="10"/>
  <c r="BM4" i="10"/>
  <c r="BC4" i="10"/>
  <c r="BD4" i="10"/>
  <c r="BE4" i="10"/>
  <c r="BU3" i="10"/>
  <c r="CC3" i="10"/>
  <c r="BV3" i="10"/>
  <c r="CD3" i="10"/>
  <c r="BW3" i="10"/>
  <c r="CE3" i="10"/>
  <c r="BX3" i="10"/>
  <c r="CF3" i="10"/>
  <c r="BY3" i="10"/>
  <c r="CG3" i="10"/>
  <c r="CB3" i="10"/>
  <c r="CJ3" i="10"/>
  <c r="BZ3" i="10"/>
  <c r="CA3" i="10"/>
  <c r="CH3" i="10"/>
  <c r="CI3" i="10"/>
  <c r="AI3" i="10"/>
  <c r="AQ3" i="10"/>
  <c r="AJ3" i="10"/>
  <c r="AR3" i="10"/>
  <c r="AK3" i="10"/>
  <c r="AS3" i="10"/>
  <c r="AL3" i="10"/>
  <c r="AT3" i="10"/>
  <c r="AM3" i="10"/>
  <c r="AU3" i="10"/>
  <c r="AN3" i="10"/>
  <c r="AV3" i="10"/>
  <c r="AX3" i="10"/>
  <c r="AO3" i="10"/>
  <c r="AW3" i="10"/>
  <c r="AP3" i="10"/>
  <c r="AK4" i="10"/>
  <c r="AS4" i="10"/>
  <c r="AL4" i="10"/>
  <c r="AT4" i="10"/>
  <c r="AO4" i="10"/>
  <c r="AW4" i="10"/>
  <c r="AP4" i="10"/>
  <c r="AX4" i="10"/>
  <c r="AJ2" i="10"/>
  <c r="AR2" i="10"/>
  <c r="AK2" i="10"/>
  <c r="AS2" i="10"/>
  <c r="AL2" i="10"/>
  <c r="AT2" i="10"/>
  <c r="AM2" i="10"/>
  <c r="AU2" i="10"/>
  <c r="AN2" i="10"/>
  <c r="AV2" i="10"/>
  <c r="AO2" i="10"/>
  <c r="AW2" i="10"/>
  <c r="AP2" i="10"/>
  <c r="AX2" i="10"/>
  <c r="AQ2" i="10"/>
  <c r="AI2" i="10"/>
  <c r="DY13" i="10" l="1"/>
  <c r="DF13" i="10"/>
  <c r="DG13" i="10"/>
  <c r="DH13" i="10"/>
  <c r="DI13" i="10"/>
  <c r="DJ13" i="10"/>
  <c r="DK13" i="10"/>
  <c r="DL13" i="10"/>
  <c r="DM13" i="10"/>
  <c r="DN13" i="10"/>
  <c r="DO13" i="10"/>
  <c r="DP13" i="10"/>
  <c r="DQ13" i="10"/>
  <c r="DR13" i="10"/>
  <c r="DS13" i="10"/>
  <c r="DT13" i="10"/>
  <c r="DU13" i="10"/>
  <c r="EC12" i="10"/>
  <c r="DZ12" i="10"/>
  <c r="AQ45" i="22"/>
  <c r="AQ34" i="22"/>
  <c r="AQ34" i="21"/>
  <c r="AQ45" i="21"/>
  <c r="AQ45" i="20"/>
  <c r="AQ34" i="20"/>
  <c r="AQ45" i="19"/>
  <c r="AQ34" i="19"/>
  <c r="AJ45" i="22"/>
  <c r="AJ34" i="22"/>
  <c r="AJ45" i="21"/>
  <c r="AJ34" i="21"/>
  <c r="AJ45" i="20"/>
  <c r="AJ34" i="20"/>
  <c r="AJ45" i="19"/>
  <c r="AJ34" i="19"/>
  <c r="AR45" i="22"/>
  <c r="AR34" i="22"/>
  <c r="AR45" i="21"/>
  <c r="AR34" i="21"/>
  <c r="AR45" i="20"/>
  <c r="AR34" i="20"/>
  <c r="AR45" i="19"/>
  <c r="AR34" i="19"/>
  <c r="AK45" i="22"/>
  <c r="AK34" i="22"/>
  <c r="AK45" i="21"/>
  <c r="AK34" i="21"/>
  <c r="AK45" i="20"/>
  <c r="AK34" i="20"/>
  <c r="AK45" i="19"/>
  <c r="AK34" i="19"/>
  <c r="AS45" i="22"/>
  <c r="AS34" i="22"/>
  <c r="AS45" i="21"/>
  <c r="AS34" i="21"/>
  <c r="AS45" i="20"/>
  <c r="AS34" i="20"/>
  <c r="AS45" i="19"/>
  <c r="AS34" i="19"/>
  <c r="AL45" i="22"/>
  <c r="AL34" i="22"/>
  <c r="AL45" i="21"/>
  <c r="AL34" i="21"/>
  <c r="AL45" i="20"/>
  <c r="AL34" i="20"/>
  <c r="AL45" i="19"/>
  <c r="AL34" i="19"/>
  <c r="AT45" i="22"/>
  <c r="AT34" i="22"/>
  <c r="AT45" i="21"/>
  <c r="AT34" i="21"/>
  <c r="AT45" i="20"/>
  <c r="AT34" i="20"/>
  <c r="AT45" i="19"/>
  <c r="AT34" i="19"/>
  <c r="AM45" i="22"/>
  <c r="AM34" i="22"/>
  <c r="AM45" i="21"/>
  <c r="AM34" i="21"/>
  <c r="AM45" i="20"/>
  <c r="AM34" i="20"/>
  <c r="AM45" i="19"/>
  <c r="AM34" i="19"/>
  <c r="AU45" i="22"/>
  <c r="AU34" i="22"/>
  <c r="AU45" i="21"/>
  <c r="AU34" i="21"/>
  <c r="AU45" i="20"/>
  <c r="AU34" i="20"/>
  <c r="AU45" i="19"/>
  <c r="AU34" i="19"/>
  <c r="AN34" i="22"/>
  <c r="AN45" i="22"/>
  <c r="AN34" i="21"/>
  <c r="AN45" i="21"/>
  <c r="AN34" i="20"/>
  <c r="AN45" i="20"/>
  <c r="AN34" i="19"/>
  <c r="AN45" i="19"/>
  <c r="AV45" i="22"/>
  <c r="AV34" i="22"/>
  <c r="AV34" i="21"/>
  <c r="AV45" i="21"/>
  <c r="AV45" i="20"/>
  <c r="AV34" i="20"/>
  <c r="AV45" i="19"/>
  <c r="AV34" i="19"/>
  <c r="AO34" i="22"/>
  <c r="AO45" i="22"/>
  <c r="AO34" i="21"/>
  <c r="AO45" i="21"/>
  <c r="AO34" i="20"/>
  <c r="AO45" i="20"/>
  <c r="AO34" i="19"/>
  <c r="AO45" i="19"/>
  <c r="AW45" i="22"/>
  <c r="AW34" i="22"/>
  <c r="AW34" i="21"/>
  <c r="AW45" i="21"/>
  <c r="AW34" i="20"/>
  <c r="AW45" i="20"/>
  <c r="AW45" i="19"/>
  <c r="AW34" i="19"/>
  <c r="AP34" i="22"/>
  <c r="AP45" i="22"/>
  <c r="AP34" i="21"/>
  <c r="AP45" i="21"/>
  <c r="AP45" i="20"/>
  <c r="AP34" i="20"/>
  <c r="AP34" i="19"/>
  <c r="AP45" i="19"/>
  <c r="AX45" i="22"/>
  <c r="AX34" i="22"/>
  <c r="AX45" i="21"/>
  <c r="AX34" i="21"/>
  <c r="AX45" i="20"/>
  <c r="AX34" i="20"/>
  <c r="AX45" i="19"/>
  <c r="AX34" i="19"/>
  <c r="CD6" i="22"/>
  <c r="BV6" i="22"/>
  <c r="CC6" i="22"/>
  <c r="BU6" i="22"/>
  <c r="BZ6" i="22"/>
  <c r="CJ6" i="22"/>
  <c r="CB6" i="22"/>
  <c r="CH6" i="22"/>
  <c r="CI6" i="22"/>
  <c r="CA6" i="22"/>
  <c r="CF6" i="22"/>
  <c r="BX6" i="22"/>
  <c r="BW6" i="22"/>
  <c r="CG6" i="22"/>
  <c r="CE6" i="22"/>
  <c r="BY6" i="22"/>
  <c r="BJ7" i="22"/>
  <c r="BB7" i="22"/>
  <c r="BF7" i="22"/>
  <c r="BQ7" i="22"/>
  <c r="BI7" i="22"/>
  <c r="EB7" i="22"/>
  <c r="BP7" i="22"/>
  <c r="BH7" i="22"/>
  <c r="BN7" i="22"/>
  <c r="BO7" i="22"/>
  <c r="BG7" i="22"/>
  <c r="BL7" i="22"/>
  <c r="BD7" i="22"/>
  <c r="BM7" i="22"/>
  <c r="BK7" i="22"/>
  <c r="BE7" i="22"/>
  <c r="BC7" i="22"/>
  <c r="DR8" i="22"/>
  <c r="DJ8" i="22"/>
  <c r="DN8" i="22"/>
  <c r="DZ7" i="22"/>
  <c r="EA8" i="22"/>
  <c r="DQ8" i="22"/>
  <c r="DI8" i="22"/>
  <c r="DF8" i="22"/>
  <c r="DP8" i="22"/>
  <c r="DH8" i="22"/>
  <c r="DY8" i="22"/>
  <c r="DO8" i="22"/>
  <c r="DG8" i="22"/>
  <c r="DT8" i="22"/>
  <c r="DL8" i="22"/>
  <c r="DK8" i="22"/>
  <c r="DU8" i="22"/>
  <c r="DS8" i="22"/>
  <c r="DM8" i="22"/>
  <c r="Z7" i="22"/>
  <c r="EC7" i="22"/>
  <c r="EF6" i="22"/>
  <c r="EE6" i="22"/>
  <c r="ED6" i="22"/>
  <c r="EG6" i="22"/>
  <c r="AT6" i="22"/>
  <c r="AL6" i="22"/>
  <c r="AS6" i="22"/>
  <c r="AK6" i="22"/>
  <c r="AP6" i="22"/>
  <c r="AR6" i="22"/>
  <c r="AJ6" i="22"/>
  <c r="AX6" i="22"/>
  <c r="AQ6" i="22"/>
  <c r="AI6" i="22"/>
  <c r="AV6" i="22"/>
  <c r="AN6" i="22"/>
  <c r="AU6" i="22"/>
  <c r="AO6" i="22"/>
  <c r="AM6" i="22"/>
  <c r="AW6" i="22"/>
  <c r="CV6" i="22"/>
  <c r="CN6" i="22"/>
  <c r="CZ6" i="22"/>
  <c r="DC6" i="22"/>
  <c r="CU6" i="22"/>
  <c r="DB6" i="22"/>
  <c r="CT6" i="22"/>
  <c r="DA6" i="22"/>
  <c r="CS6" i="22"/>
  <c r="CR6" i="22"/>
  <c r="CX6" i="22"/>
  <c r="CP6" i="22"/>
  <c r="CY6" i="22"/>
  <c r="CW6" i="22"/>
  <c r="CQ6" i="22"/>
  <c r="CO6" i="22"/>
  <c r="BO5" i="21"/>
  <c r="BG5" i="21"/>
  <c r="BN5" i="21"/>
  <c r="BF5" i="21"/>
  <c r="BL5" i="21"/>
  <c r="BD5" i="21"/>
  <c r="BE5" i="21"/>
  <c r="BQ5" i="21"/>
  <c r="BC5" i="21"/>
  <c r="BP5" i="21"/>
  <c r="BB5" i="21"/>
  <c r="BM5" i="21"/>
  <c r="EB5" i="21"/>
  <c r="BJ5" i="21"/>
  <c r="BK5" i="21"/>
  <c r="BH5" i="21"/>
  <c r="BI5" i="21"/>
  <c r="DO6" i="21"/>
  <c r="DG6" i="21"/>
  <c r="DN6" i="21"/>
  <c r="DF6" i="21"/>
  <c r="DT6" i="21"/>
  <c r="DL6" i="21"/>
  <c r="DK6" i="21"/>
  <c r="DJ6" i="21"/>
  <c r="DU6" i="21"/>
  <c r="DI6" i="21"/>
  <c r="DR6" i="21"/>
  <c r="DS6" i="21"/>
  <c r="DH6" i="21"/>
  <c r="EA6" i="21"/>
  <c r="DM6" i="21"/>
  <c r="DP6" i="21"/>
  <c r="DQ6" i="21"/>
  <c r="DY6" i="21"/>
  <c r="DZ5" i="21"/>
  <c r="Z5" i="21"/>
  <c r="EC5" i="21"/>
  <c r="EG4" i="21"/>
  <c r="EF4" i="21"/>
  <c r="EE4" i="21"/>
  <c r="ED4" i="21"/>
  <c r="AQ4" i="21"/>
  <c r="AI4" i="21"/>
  <c r="AU4" i="21"/>
  <c r="AL4" i="21"/>
  <c r="AT4" i="21"/>
  <c r="AK4" i="21"/>
  <c r="AS4" i="21"/>
  <c r="AJ4" i="21"/>
  <c r="AR4" i="21"/>
  <c r="AW4" i="21"/>
  <c r="AV4" i="21"/>
  <c r="AP4" i="21"/>
  <c r="AO4" i="21"/>
  <c r="AM4" i="21"/>
  <c r="AN4" i="21"/>
  <c r="AX4" i="21"/>
  <c r="DA4" i="21"/>
  <c r="CS4" i="21"/>
  <c r="CX4" i="21"/>
  <c r="CP4" i="21"/>
  <c r="CW4" i="21"/>
  <c r="CV4" i="21"/>
  <c r="CU4" i="21"/>
  <c r="CT4" i="21"/>
  <c r="CN4" i="21"/>
  <c r="DC4" i="21"/>
  <c r="CR4" i="21"/>
  <c r="DB4" i="21"/>
  <c r="CZ4" i="21"/>
  <c r="CY4" i="21"/>
  <c r="CQ4" i="21"/>
  <c r="CO4" i="21"/>
  <c r="CI4" i="21"/>
  <c r="CA4" i="21"/>
  <c r="CF4" i="21"/>
  <c r="BX4" i="21"/>
  <c r="BZ4" i="21"/>
  <c r="CJ4" i="21"/>
  <c r="BY4" i="21"/>
  <c r="CH4" i="21"/>
  <c r="BW4" i="21"/>
  <c r="CG4" i="21"/>
  <c r="BV4" i="21"/>
  <c r="CE4" i="21"/>
  <c r="CD4" i="21"/>
  <c r="CB4" i="21"/>
  <c r="CC4" i="21"/>
  <c r="BU4" i="21"/>
  <c r="AR7" i="20"/>
  <c r="AJ7" i="20"/>
  <c r="AT7" i="20"/>
  <c r="AS7" i="20"/>
  <c r="AQ7" i="20"/>
  <c r="AI7" i="20"/>
  <c r="AX7" i="20"/>
  <c r="AP7" i="20"/>
  <c r="AW7" i="20"/>
  <c r="AO7" i="20"/>
  <c r="AV7" i="20"/>
  <c r="AN7" i="20"/>
  <c r="AK7" i="20"/>
  <c r="AU7" i="20"/>
  <c r="AM7" i="20"/>
  <c r="AL7" i="20"/>
  <c r="ED7" i="20"/>
  <c r="EE7" i="20"/>
  <c r="EF7" i="20"/>
  <c r="EG7" i="20"/>
  <c r="CJ7" i="20"/>
  <c r="CB7" i="20"/>
  <c r="CI7" i="20"/>
  <c r="CA7" i="20"/>
  <c r="BU7" i="20"/>
  <c r="CH7" i="20"/>
  <c r="BZ7" i="20"/>
  <c r="CG7" i="20"/>
  <c r="BY7" i="20"/>
  <c r="CD7" i="20"/>
  <c r="CF7" i="20"/>
  <c r="BX7" i="20"/>
  <c r="CC7" i="20"/>
  <c r="CE7" i="20"/>
  <c r="BW7" i="20"/>
  <c r="BV7" i="20"/>
  <c r="DB7" i="20"/>
  <c r="CT7" i="20"/>
  <c r="CN7" i="20"/>
  <c r="CU7" i="20"/>
  <c r="DA7" i="20"/>
  <c r="CS7" i="20"/>
  <c r="DC7" i="20"/>
  <c r="CZ7" i="20"/>
  <c r="CR7" i="20"/>
  <c r="CY7" i="20"/>
  <c r="CQ7" i="20"/>
  <c r="CX7" i="20"/>
  <c r="CP7" i="20"/>
  <c r="CW7" i="20"/>
  <c r="CO7" i="20"/>
  <c r="CV7" i="20"/>
  <c r="BO8" i="20"/>
  <c r="BG8" i="20"/>
  <c r="BL8" i="20"/>
  <c r="BC8" i="20"/>
  <c r="BE8" i="20"/>
  <c r="BK8" i="20"/>
  <c r="BB8" i="20"/>
  <c r="BM8" i="20"/>
  <c r="BJ8" i="20"/>
  <c r="BN8" i="20"/>
  <c r="BD8" i="20"/>
  <c r="BI8" i="20"/>
  <c r="EB8" i="20"/>
  <c r="BQ8" i="20"/>
  <c r="BH8" i="20"/>
  <c r="BP8" i="20"/>
  <c r="BF8" i="20"/>
  <c r="DY9" i="20"/>
  <c r="DO9" i="20"/>
  <c r="DG9" i="20"/>
  <c r="DN9" i="20"/>
  <c r="DF9" i="20"/>
  <c r="DS9" i="20"/>
  <c r="DK9" i="20"/>
  <c r="DQ9" i="20"/>
  <c r="DP9" i="20"/>
  <c r="EA9" i="20"/>
  <c r="DM9" i="20"/>
  <c r="DL9" i="20"/>
  <c r="DT9" i="20"/>
  <c r="DR9" i="20"/>
  <c r="DJ9" i="20"/>
  <c r="DH9" i="20"/>
  <c r="DU9" i="20"/>
  <c r="DI9" i="20"/>
  <c r="EC8" i="20"/>
  <c r="Z8" i="20"/>
  <c r="DZ8" i="20"/>
  <c r="CX6" i="19"/>
  <c r="CP6" i="19"/>
  <c r="CV6" i="19"/>
  <c r="CN6" i="19"/>
  <c r="CT6" i="19"/>
  <c r="CO6" i="19"/>
  <c r="DC6" i="19"/>
  <c r="CS6" i="19"/>
  <c r="DB6" i="19"/>
  <c r="CR6" i="19"/>
  <c r="DA6" i="19"/>
  <c r="CQ6" i="19"/>
  <c r="CZ6" i="19"/>
  <c r="CY6" i="19"/>
  <c r="CW6" i="19"/>
  <c r="CU6" i="19"/>
  <c r="EF6" i="19"/>
  <c r="EG6" i="19"/>
  <c r="EE6" i="19"/>
  <c r="ED6" i="19"/>
  <c r="BL7" i="19"/>
  <c r="BD7" i="19"/>
  <c r="BJ7" i="19"/>
  <c r="BB7" i="19"/>
  <c r="BP7" i="19"/>
  <c r="BF7" i="19"/>
  <c r="BO7" i="19"/>
  <c r="BE7" i="19"/>
  <c r="EB7" i="19"/>
  <c r="BN7" i="19"/>
  <c r="BC7" i="19"/>
  <c r="BM7" i="19"/>
  <c r="BK7" i="19"/>
  <c r="BH7" i="19"/>
  <c r="BG7" i="19"/>
  <c r="BQ7" i="19"/>
  <c r="BI7" i="19"/>
  <c r="CF6" i="19"/>
  <c r="BX6" i="19"/>
  <c r="CD6" i="19"/>
  <c r="BV6" i="19"/>
  <c r="CH6" i="19"/>
  <c r="BW6" i="19"/>
  <c r="CG6" i="19"/>
  <c r="BU6" i="19"/>
  <c r="CB6" i="19"/>
  <c r="CE6" i="19"/>
  <c r="CC6" i="19"/>
  <c r="CA6" i="19"/>
  <c r="BZ6" i="19"/>
  <c r="CJ6" i="19"/>
  <c r="CI6" i="19"/>
  <c r="BY6" i="19"/>
  <c r="AV6" i="19"/>
  <c r="AN6" i="19"/>
  <c r="AT6" i="19"/>
  <c r="AL6" i="19"/>
  <c r="AX6" i="19"/>
  <c r="AM6" i="19"/>
  <c r="AW6" i="19"/>
  <c r="AK6" i="19"/>
  <c r="AR6" i="19"/>
  <c r="AU6" i="19"/>
  <c r="AJ6" i="19"/>
  <c r="AS6" i="19"/>
  <c r="AI6" i="19"/>
  <c r="AQ6" i="19"/>
  <c r="AP6" i="19"/>
  <c r="AO6" i="19"/>
  <c r="DT8" i="19"/>
  <c r="DL8" i="19"/>
  <c r="DS8" i="19"/>
  <c r="DK8" i="19"/>
  <c r="DR8" i="19"/>
  <c r="DJ8" i="19"/>
  <c r="DP8" i="19"/>
  <c r="DO8" i="19"/>
  <c r="EC7" i="19"/>
  <c r="EA8" i="19"/>
  <c r="DN8" i="19"/>
  <c r="DI8" i="19"/>
  <c r="DZ7" i="19"/>
  <c r="DM8" i="19"/>
  <c r="Z7" i="19"/>
  <c r="DG8" i="19"/>
  <c r="DF8" i="19"/>
  <c r="DU8" i="19"/>
  <c r="DH8" i="19"/>
  <c r="DQ8" i="19"/>
  <c r="DY8" i="19"/>
  <c r="AN4" i="10"/>
  <c r="AJ4" i="10"/>
  <c r="AR4" i="10"/>
  <c r="AU4" i="10"/>
  <c r="AQ4" i="10"/>
  <c r="AV4" i="10"/>
  <c r="AM4" i="10"/>
  <c r="AU34" i="10"/>
  <c r="AU45" i="10"/>
  <c r="AL34" i="10"/>
  <c r="AL45" i="10"/>
  <c r="AT45" i="10"/>
  <c r="AT34" i="10"/>
  <c r="AK45" i="10"/>
  <c r="AK34" i="10"/>
  <c r="AJ34" i="10"/>
  <c r="AJ45" i="10"/>
  <c r="AR34" i="10"/>
  <c r="AR45" i="10"/>
  <c r="AS45" i="10"/>
  <c r="AS34" i="10"/>
  <c r="AM34" i="10"/>
  <c r="AM45" i="10"/>
  <c r="AX45" i="10"/>
  <c r="AX34" i="10"/>
  <c r="AP34" i="10"/>
  <c r="AP45" i="10"/>
  <c r="AK61" i="12"/>
  <c r="Z5" i="10"/>
  <c r="EA6" i="10"/>
  <c r="CP2" i="10"/>
  <c r="CX2" i="10"/>
  <c r="CQ2" i="10"/>
  <c r="CY2" i="10"/>
  <c r="CR2" i="10"/>
  <c r="CZ2" i="10"/>
  <c r="CS2" i="10"/>
  <c r="DA2" i="10"/>
  <c r="CT2" i="10"/>
  <c r="DB2" i="10"/>
  <c r="CU2" i="10"/>
  <c r="DC2" i="10"/>
  <c r="CO2" i="10"/>
  <c r="CW2" i="10"/>
  <c r="CV2" i="10"/>
  <c r="CN2" i="10"/>
  <c r="CN3" i="10"/>
  <c r="CV3" i="10"/>
  <c r="CO3" i="10"/>
  <c r="CW3" i="10"/>
  <c r="CP3" i="10"/>
  <c r="CX3" i="10"/>
  <c r="CQ3" i="10"/>
  <c r="CY3" i="10"/>
  <c r="CR3" i="10"/>
  <c r="CZ3" i="10"/>
  <c r="CS3" i="10"/>
  <c r="DA3" i="10"/>
  <c r="DC3" i="10"/>
  <c r="CT3" i="10"/>
  <c r="DB3" i="10"/>
  <c r="CU3" i="10"/>
  <c r="CN4" i="10"/>
  <c r="CV4" i="10"/>
  <c r="CO4" i="10"/>
  <c r="CW4" i="10"/>
  <c r="CP4" i="10"/>
  <c r="CX4" i="10"/>
  <c r="CU4" i="10"/>
  <c r="CQ4" i="10"/>
  <c r="CY4" i="10"/>
  <c r="DC4" i="10"/>
  <c r="CR4" i="10"/>
  <c r="CZ4" i="10"/>
  <c r="CS4" i="10"/>
  <c r="DA4" i="10"/>
  <c r="CT4" i="10"/>
  <c r="DB4" i="10"/>
  <c r="BU4" i="10"/>
  <c r="CC4" i="10"/>
  <c r="BV4" i="10"/>
  <c r="CD4" i="10"/>
  <c r="BW4" i="10"/>
  <c r="CE4" i="10"/>
  <c r="BX4" i="10"/>
  <c r="CF4" i="10"/>
  <c r="BY4" i="10"/>
  <c r="CG4" i="10"/>
  <c r="CB4" i="10"/>
  <c r="CJ4" i="10"/>
  <c r="CA4" i="10"/>
  <c r="CH4" i="10"/>
  <c r="CI4" i="10"/>
  <c r="BZ4" i="10"/>
  <c r="BW2" i="10"/>
  <c r="CE2" i="10"/>
  <c r="BX2" i="10"/>
  <c r="CF2" i="10"/>
  <c r="BY2" i="10"/>
  <c r="CG2" i="10"/>
  <c r="BZ2" i="10"/>
  <c r="CH2" i="10"/>
  <c r="CA2" i="10"/>
  <c r="CI2" i="10"/>
  <c r="BV2" i="10"/>
  <c r="CD2" i="10"/>
  <c r="CC2" i="10"/>
  <c r="CJ2" i="10"/>
  <c r="BU2" i="10"/>
  <c r="CB2" i="10"/>
  <c r="BU5" i="10"/>
  <c r="CC5" i="10"/>
  <c r="BV5" i="10"/>
  <c r="CD5" i="10"/>
  <c r="BW5" i="10"/>
  <c r="CE5" i="10"/>
  <c r="BX5" i="10"/>
  <c r="CF5" i="10"/>
  <c r="BY5" i="10"/>
  <c r="CG5" i="10"/>
  <c r="CB5" i="10"/>
  <c r="CJ5" i="10"/>
  <c r="BZ5" i="10"/>
  <c r="CA5" i="10"/>
  <c r="CH5" i="10"/>
  <c r="CI5" i="10"/>
  <c r="DF14" i="10" l="1"/>
  <c r="DG14" i="10"/>
  <c r="DH14" i="10"/>
  <c r="DI14" i="10"/>
  <c r="DJ14" i="10"/>
  <c r="DK14" i="10"/>
  <c r="DL14" i="10"/>
  <c r="DM14" i="10"/>
  <c r="DN14" i="10"/>
  <c r="DO14" i="10"/>
  <c r="DP14" i="10"/>
  <c r="DQ14" i="10"/>
  <c r="DR14" i="10"/>
  <c r="DS14" i="10"/>
  <c r="DT14" i="10"/>
  <c r="DU14" i="10"/>
  <c r="DY14" i="10"/>
  <c r="EC13" i="10"/>
  <c r="DZ13" i="10"/>
  <c r="DS9" i="22"/>
  <c r="DK9" i="22"/>
  <c r="EA9" i="22"/>
  <c r="DQ9" i="22"/>
  <c r="DI9" i="22"/>
  <c r="DU9" i="22"/>
  <c r="DJ9" i="22"/>
  <c r="DT9" i="22"/>
  <c r="DH9" i="22"/>
  <c r="DR9" i="22"/>
  <c r="DG9" i="22"/>
  <c r="DO9" i="22"/>
  <c r="DN9" i="22"/>
  <c r="DP9" i="22"/>
  <c r="DF9" i="22"/>
  <c r="DM9" i="22"/>
  <c r="DL9" i="22"/>
  <c r="EC8" i="22"/>
  <c r="Z8" i="22"/>
  <c r="DY9" i="22"/>
  <c r="DZ8" i="22"/>
  <c r="CJ7" i="22"/>
  <c r="CB7" i="22"/>
  <c r="CI7" i="22"/>
  <c r="CA7" i="22"/>
  <c r="CF7" i="22"/>
  <c r="CH7" i="22"/>
  <c r="BZ7" i="22"/>
  <c r="CG7" i="22"/>
  <c r="BY7" i="22"/>
  <c r="BX7" i="22"/>
  <c r="CD7" i="22"/>
  <c r="BV7" i="22"/>
  <c r="BW7" i="22"/>
  <c r="BU7" i="22"/>
  <c r="CE7" i="22"/>
  <c r="CC7" i="22"/>
  <c r="DB7" i="22"/>
  <c r="CT7" i="22"/>
  <c r="DA7" i="22"/>
  <c r="CS7" i="22"/>
  <c r="CX7" i="22"/>
  <c r="CZ7" i="22"/>
  <c r="CR7" i="22"/>
  <c r="CY7" i="22"/>
  <c r="CQ7" i="22"/>
  <c r="CP7" i="22"/>
  <c r="CV7" i="22"/>
  <c r="CN7" i="22"/>
  <c r="CU7" i="22"/>
  <c r="DC7" i="22"/>
  <c r="CO7" i="22"/>
  <c r="CW7" i="22"/>
  <c r="EB8" i="22"/>
  <c r="BP8" i="22"/>
  <c r="BH8" i="22"/>
  <c r="BD8" i="22"/>
  <c r="BO8" i="22"/>
  <c r="BG8" i="22"/>
  <c r="BN8" i="22"/>
  <c r="BF8" i="22"/>
  <c r="BL8" i="22"/>
  <c r="BM8" i="22"/>
  <c r="BE8" i="22"/>
  <c r="BJ8" i="22"/>
  <c r="BB8" i="22"/>
  <c r="BI8" i="22"/>
  <c r="BC8" i="22"/>
  <c r="BQ8" i="22"/>
  <c r="BK8" i="22"/>
  <c r="ED7" i="22"/>
  <c r="EF7" i="22"/>
  <c r="EE7" i="22"/>
  <c r="EG7" i="22"/>
  <c r="AR7" i="22"/>
  <c r="AJ7" i="22"/>
  <c r="AQ7" i="22"/>
  <c r="AI7" i="22"/>
  <c r="AV7" i="22"/>
  <c r="AX7" i="22"/>
  <c r="AP7" i="22"/>
  <c r="AW7" i="22"/>
  <c r="AO7" i="22"/>
  <c r="AN7" i="22"/>
  <c r="AT7" i="22"/>
  <c r="AL7" i="22"/>
  <c r="AK7" i="22"/>
  <c r="AU7" i="22"/>
  <c r="AS7" i="22"/>
  <c r="AM7" i="22"/>
  <c r="CY5" i="21"/>
  <c r="CQ5" i="21"/>
  <c r="CX5" i="21"/>
  <c r="CP5" i="21"/>
  <c r="CV5" i="21"/>
  <c r="CN5" i="21"/>
  <c r="CU5" i="21"/>
  <c r="CT5" i="21"/>
  <c r="CS5" i="21"/>
  <c r="DC5" i="21"/>
  <c r="CR5" i="21"/>
  <c r="DA5" i="21"/>
  <c r="CZ5" i="21"/>
  <c r="CW5" i="21"/>
  <c r="CO5" i="21"/>
  <c r="DB5" i="21"/>
  <c r="EF5" i="21"/>
  <c r="EG5" i="21"/>
  <c r="EE5" i="21"/>
  <c r="ED5" i="21"/>
  <c r="AW5" i="21"/>
  <c r="AO5" i="21"/>
  <c r="AV5" i="21"/>
  <c r="AN5" i="21"/>
  <c r="AT5" i="21"/>
  <c r="AL5" i="21"/>
  <c r="AQ5" i="21"/>
  <c r="AP5" i="21"/>
  <c r="AM5" i="21"/>
  <c r="AK5" i="21"/>
  <c r="AX5" i="21"/>
  <c r="AU5" i="21"/>
  <c r="AS5" i="21"/>
  <c r="AJ5" i="21"/>
  <c r="AR5" i="21"/>
  <c r="AI5" i="21"/>
  <c r="CG5" i="21"/>
  <c r="BY5" i="21"/>
  <c r="CF5" i="21"/>
  <c r="BX5" i="21"/>
  <c r="CD5" i="21"/>
  <c r="BV5" i="21"/>
  <c r="CH5" i="21"/>
  <c r="CE5" i="21"/>
  <c r="CC5" i="21"/>
  <c r="CB5" i="21"/>
  <c r="BZ5" i="21"/>
  <c r="BW5" i="21"/>
  <c r="BU5" i="21"/>
  <c r="CJ5" i="21"/>
  <c r="CI5" i="21"/>
  <c r="CA5" i="21"/>
  <c r="DU7" i="21"/>
  <c r="DM7" i="21"/>
  <c r="DT7" i="21"/>
  <c r="DL7" i="21"/>
  <c r="DR7" i="21"/>
  <c r="DJ7" i="21"/>
  <c r="DY7" i="21"/>
  <c r="DI7" i="21"/>
  <c r="DH7" i="21"/>
  <c r="DP7" i="21"/>
  <c r="DS7" i="21"/>
  <c r="DG7" i="21"/>
  <c r="DQ7" i="21"/>
  <c r="DF7" i="21"/>
  <c r="DO7" i="21"/>
  <c r="DN7" i="21"/>
  <c r="EA7" i="21"/>
  <c r="DK7" i="21"/>
  <c r="Z6" i="21"/>
  <c r="DZ6" i="21"/>
  <c r="EC6" i="21"/>
  <c r="BM6" i="21"/>
  <c r="BE6" i="21"/>
  <c r="BL6" i="21"/>
  <c r="BD6" i="21"/>
  <c r="BJ6" i="21"/>
  <c r="BB6" i="21"/>
  <c r="BH6" i="21"/>
  <c r="BG6" i="21"/>
  <c r="BQ6" i="21"/>
  <c r="BF6" i="21"/>
  <c r="BP6" i="21"/>
  <c r="BC6" i="21"/>
  <c r="EB6" i="21"/>
  <c r="BO6" i="21"/>
  <c r="BN6" i="21"/>
  <c r="BI6" i="21"/>
  <c r="BK6" i="21"/>
  <c r="BM9" i="20"/>
  <c r="BE9" i="20"/>
  <c r="BL9" i="20"/>
  <c r="BD9" i="20"/>
  <c r="BP9" i="20"/>
  <c r="BF9" i="20"/>
  <c r="BG9" i="20"/>
  <c r="EB9" i="20"/>
  <c r="BO9" i="20"/>
  <c r="BC9" i="20"/>
  <c r="BN9" i="20"/>
  <c r="BB9" i="20"/>
  <c r="BK9" i="20"/>
  <c r="BH9" i="20"/>
  <c r="BQ9" i="20"/>
  <c r="BJ9" i="20"/>
  <c r="BI9" i="20"/>
  <c r="DT10" i="20"/>
  <c r="DL10" i="20"/>
  <c r="DS10" i="20"/>
  <c r="DK10" i="20"/>
  <c r="DP10" i="20"/>
  <c r="DH10" i="20"/>
  <c r="DO10" i="20"/>
  <c r="DF10" i="20"/>
  <c r="DN10" i="20"/>
  <c r="DQ10" i="20"/>
  <c r="EA10" i="20"/>
  <c r="DM10" i="20"/>
  <c r="DR10" i="20"/>
  <c r="DJ10" i="20"/>
  <c r="DI10" i="20"/>
  <c r="DU10" i="20"/>
  <c r="DG10" i="20"/>
  <c r="DY10" i="20"/>
  <c r="EC9" i="20"/>
  <c r="Z9" i="20"/>
  <c r="DZ9" i="20"/>
  <c r="AW8" i="20"/>
  <c r="AO8" i="20"/>
  <c r="AR8" i="20"/>
  <c r="AI8" i="20"/>
  <c r="AJ8" i="20"/>
  <c r="AQ8" i="20"/>
  <c r="AP8" i="20"/>
  <c r="AX8" i="20"/>
  <c r="AN8" i="20"/>
  <c r="AT8" i="20"/>
  <c r="AV8" i="20"/>
  <c r="AM8" i="20"/>
  <c r="AS8" i="20"/>
  <c r="AU8" i="20"/>
  <c r="AL8" i="20"/>
  <c r="AK8" i="20"/>
  <c r="EF8" i="20"/>
  <c r="EE8" i="20"/>
  <c r="ED8" i="20"/>
  <c r="EG8" i="20"/>
  <c r="CG8" i="20"/>
  <c r="BY8" i="20"/>
  <c r="CF8" i="20"/>
  <c r="BW8" i="20"/>
  <c r="BX8" i="20"/>
  <c r="CE8" i="20"/>
  <c r="BV8" i="20"/>
  <c r="CD8" i="20"/>
  <c r="BU8" i="20"/>
  <c r="CI8" i="20"/>
  <c r="CC8" i="20"/>
  <c r="CB8" i="20"/>
  <c r="CH8" i="20"/>
  <c r="CJ8" i="20"/>
  <c r="CA8" i="20"/>
  <c r="BZ8" i="20"/>
  <c r="CY8" i="20"/>
  <c r="CQ8" i="20"/>
  <c r="DA8" i="20"/>
  <c r="CR8" i="20"/>
  <c r="CZ8" i="20"/>
  <c r="CP8" i="20"/>
  <c r="DB8" i="20"/>
  <c r="CX8" i="20"/>
  <c r="CO8" i="20"/>
  <c r="CS8" i="20"/>
  <c r="CW8" i="20"/>
  <c r="CN8" i="20"/>
  <c r="CT8" i="20"/>
  <c r="CV8" i="20"/>
  <c r="CU8" i="20"/>
  <c r="DC8" i="20"/>
  <c r="BJ8" i="19"/>
  <c r="BB8" i="19"/>
  <c r="BQ8" i="19"/>
  <c r="BI8" i="19"/>
  <c r="EB8" i="19"/>
  <c r="BP8" i="19"/>
  <c r="BH8" i="19"/>
  <c r="BM8" i="19"/>
  <c r="BL8" i="19"/>
  <c r="BK8" i="19"/>
  <c r="BF8" i="19"/>
  <c r="BG8" i="19"/>
  <c r="BN8" i="19"/>
  <c r="BE8" i="19"/>
  <c r="BO8" i="19"/>
  <c r="BD8" i="19"/>
  <c r="BC8" i="19"/>
  <c r="CD7" i="19"/>
  <c r="BV7" i="19"/>
  <c r="CC7" i="19"/>
  <c r="BU7" i="19"/>
  <c r="CJ7" i="19"/>
  <c r="CB7" i="19"/>
  <c r="CE7" i="19"/>
  <c r="CI7" i="19"/>
  <c r="CA7" i="19"/>
  <c r="BX7" i="19"/>
  <c r="BZ7" i="19"/>
  <c r="BY7" i="19"/>
  <c r="CF7" i="19"/>
  <c r="BW7" i="19"/>
  <c r="CH7" i="19"/>
  <c r="CG7" i="19"/>
  <c r="DP9" i="19"/>
  <c r="DH9" i="19"/>
  <c r="DT9" i="19"/>
  <c r="DK9" i="19"/>
  <c r="DS9" i="19"/>
  <c r="DJ9" i="19"/>
  <c r="DR9" i="19"/>
  <c r="DI9" i="19"/>
  <c r="DM9" i="19"/>
  <c r="EA9" i="19"/>
  <c r="DL9" i="19"/>
  <c r="DU9" i="19"/>
  <c r="DY9" i="19"/>
  <c r="DG9" i="19"/>
  <c r="DF9" i="19"/>
  <c r="DQ9" i="19"/>
  <c r="DO9" i="19"/>
  <c r="DN9" i="19"/>
  <c r="Z8" i="19"/>
  <c r="DZ8" i="19"/>
  <c r="EC8" i="19"/>
  <c r="CV7" i="19"/>
  <c r="CN7" i="19"/>
  <c r="DC7" i="19"/>
  <c r="CU7" i="19"/>
  <c r="DB7" i="19"/>
  <c r="CT7" i="19"/>
  <c r="CQ7" i="19"/>
  <c r="DA7" i="19"/>
  <c r="CP7" i="19"/>
  <c r="CZ7" i="19"/>
  <c r="CO7" i="19"/>
  <c r="CY7" i="19"/>
  <c r="CX7" i="19"/>
  <c r="CW7" i="19"/>
  <c r="CS7" i="19"/>
  <c r="CR7" i="19"/>
  <c r="EF7" i="19"/>
  <c r="EE7" i="19"/>
  <c r="ED7" i="19"/>
  <c r="EG7" i="19"/>
  <c r="AT7" i="19"/>
  <c r="AL7" i="19"/>
  <c r="AR7" i="19"/>
  <c r="AJ7" i="19"/>
  <c r="AS7" i="19"/>
  <c r="AN7" i="19"/>
  <c r="AQ7" i="19"/>
  <c r="AX7" i="19"/>
  <c r="AP7" i="19"/>
  <c r="AO7" i="19"/>
  <c r="AW7" i="19"/>
  <c r="AV7" i="19"/>
  <c r="AU7" i="19"/>
  <c r="AM7" i="19"/>
  <c r="AK7" i="19"/>
  <c r="AI7" i="19"/>
  <c r="AK62" i="12"/>
  <c r="EG5" i="10"/>
  <c r="ED5" i="10"/>
  <c r="EF5" i="10"/>
  <c r="EE5" i="10"/>
  <c r="AT5" i="10"/>
  <c r="AX5" i="10"/>
  <c r="AI5" i="10"/>
  <c r="AM5" i="10"/>
  <c r="AJ5" i="10"/>
  <c r="AN5" i="10"/>
  <c r="AQ5" i="10"/>
  <c r="AU5" i="10"/>
  <c r="AS5" i="10"/>
  <c r="AL5" i="10"/>
  <c r="AP5" i="10"/>
  <c r="AW5" i="10"/>
  <c r="AR5" i="10"/>
  <c r="AO5" i="10"/>
  <c r="AK5" i="10"/>
  <c r="AV5" i="10"/>
  <c r="BF6" i="10"/>
  <c r="BB6" i="10"/>
  <c r="BN6" i="10"/>
  <c r="BJ6" i="10"/>
  <c r="BG6" i="10"/>
  <c r="BC6" i="10"/>
  <c r="BO6" i="10"/>
  <c r="BD6" i="10"/>
  <c r="BH6" i="10"/>
  <c r="BE6" i="10"/>
  <c r="BP6" i="10"/>
  <c r="BL6" i="10"/>
  <c r="BI6" i="10"/>
  <c r="BM6" i="10"/>
  <c r="EB6" i="10"/>
  <c r="BQ6" i="10"/>
  <c r="BK6" i="10"/>
  <c r="EA7" i="10"/>
  <c r="Z6" i="10"/>
  <c r="DF15" i="10" l="1"/>
  <c r="DG15" i="10"/>
  <c r="DH15" i="10"/>
  <c r="DI15" i="10"/>
  <c r="DJ15" i="10"/>
  <c r="DK15" i="10"/>
  <c r="DL15" i="10"/>
  <c r="DM15" i="10"/>
  <c r="DN15" i="10"/>
  <c r="DO15" i="10"/>
  <c r="DP15" i="10"/>
  <c r="DQ15" i="10"/>
  <c r="DR15" i="10"/>
  <c r="DS15" i="10"/>
  <c r="DT15" i="10"/>
  <c r="DU15" i="10"/>
  <c r="DY15" i="10"/>
  <c r="EC14" i="10"/>
  <c r="DZ14" i="10"/>
  <c r="AX8" i="22"/>
  <c r="AP8" i="22"/>
  <c r="AW8" i="22"/>
  <c r="AO8" i="22"/>
  <c r="AT8" i="22"/>
  <c r="AV8" i="22"/>
  <c r="AN8" i="22"/>
  <c r="AU8" i="22"/>
  <c r="AM8" i="22"/>
  <c r="AL8" i="22"/>
  <c r="AR8" i="22"/>
  <c r="AJ8" i="22"/>
  <c r="AS8" i="22"/>
  <c r="AQ8" i="22"/>
  <c r="AK8" i="22"/>
  <c r="AI8" i="22"/>
  <c r="CH8" i="22"/>
  <c r="BZ8" i="22"/>
  <c r="CD8" i="22"/>
  <c r="CG8" i="22"/>
  <c r="BY8" i="22"/>
  <c r="BV8" i="22"/>
  <c r="CF8" i="22"/>
  <c r="BX8" i="22"/>
  <c r="CE8" i="22"/>
  <c r="BW8" i="22"/>
  <c r="CJ8" i="22"/>
  <c r="CB8" i="22"/>
  <c r="CA8" i="22"/>
  <c r="CI8" i="22"/>
  <c r="BU8" i="22"/>
  <c r="CC8" i="22"/>
  <c r="DR10" i="22"/>
  <c r="DJ10" i="22"/>
  <c r="DP10" i="22"/>
  <c r="DH10" i="22"/>
  <c r="DN10" i="22"/>
  <c r="DF10" i="22"/>
  <c r="DU10" i="22"/>
  <c r="DM10" i="22"/>
  <c r="EA10" i="22"/>
  <c r="DK10" i="22"/>
  <c r="DY10" i="22"/>
  <c r="DI10" i="22"/>
  <c r="DQ10" i="22"/>
  <c r="DG10" i="22"/>
  <c r="Z9" i="22"/>
  <c r="DT10" i="22"/>
  <c r="DO10" i="22"/>
  <c r="DS10" i="22"/>
  <c r="DL10" i="22"/>
  <c r="EC9" i="22"/>
  <c r="DZ9" i="22"/>
  <c r="EF8" i="22"/>
  <c r="EG8" i="22"/>
  <c r="ED8" i="22"/>
  <c r="EE8" i="22"/>
  <c r="BQ9" i="22"/>
  <c r="BI9" i="22"/>
  <c r="BH9" i="22"/>
  <c r="BP9" i="22"/>
  <c r="BG9" i="22"/>
  <c r="BD9" i="22"/>
  <c r="EB9" i="22"/>
  <c r="BL9" i="22"/>
  <c r="BO9" i="22"/>
  <c r="BF9" i="22"/>
  <c r="BM9" i="22"/>
  <c r="BC9" i="22"/>
  <c r="BN9" i="22"/>
  <c r="BE9" i="22"/>
  <c r="BK9" i="22"/>
  <c r="BB9" i="22"/>
  <c r="BJ9" i="22"/>
  <c r="CZ8" i="22"/>
  <c r="CR8" i="22"/>
  <c r="CY8" i="22"/>
  <c r="CQ8" i="22"/>
  <c r="CX8" i="22"/>
  <c r="CP8" i="22"/>
  <c r="CN8" i="22"/>
  <c r="CW8" i="22"/>
  <c r="CO8" i="22"/>
  <c r="CV8" i="22"/>
  <c r="DB8" i="22"/>
  <c r="CT8" i="22"/>
  <c r="DC8" i="22"/>
  <c r="DA8" i="22"/>
  <c r="CU8" i="22"/>
  <c r="CS8" i="22"/>
  <c r="AU6" i="21"/>
  <c r="AM6" i="21"/>
  <c r="AT6" i="21"/>
  <c r="AL6" i="21"/>
  <c r="AR6" i="21"/>
  <c r="AJ6" i="21"/>
  <c r="AS6" i="21"/>
  <c r="AQ6" i="21"/>
  <c r="AP6" i="21"/>
  <c r="AO6" i="21"/>
  <c r="AW6" i="21"/>
  <c r="AV6" i="21"/>
  <c r="AN6" i="21"/>
  <c r="AK6" i="21"/>
  <c r="AI6" i="21"/>
  <c r="AX6" i="21"/>
  <c r="BK7" i="21"/>
  <c r="BC7" i="21"/>
  <c r="BJ7" i="21"/>
  <c r="BB7" i="21"/>
  <c r="EB7" i="21"/>
  <c r="BP7" i="21"/>
  <c r="BH7" i="21"/>
  <c r="BG7" i="21"/>
  <c r="BF7" i="21"/>
  <c r="BN7" i="21"/>
  <c r="BQ7" i="21"/>
  <c r="BE7" i="21"/>
  <c r="BO7" i="21"/>
  <c r="BD7" i="21"/>
  <c r="BM7" i="21"/>
  <c r="BL7" i="21"/>
  <c r="BI7" i="21"/>
  <c r="EG6" i="21"/>
  <c r="EF6" i="21"/>
  <c r="ED6" i="21"/>
  <c r="EE6" i="21"/>
  <c r="CW6" i="21"/>
  <c r="CO6" i="21"/>
  <c r="CV6" i="21"/>
  <c r="CN6" i="21"/>
  <c r="DB6" i="21"/>
  <c r="CT6" i="21"/>
  <c r="CX6" i="21"/>
  <c r="DC6" i="21"/>
  <c r="CU6" i="21"/>
  <c r="CQ6" i="21"/>
  <c r="CS6" i="21"/>
  <c r="CR6" i="21"/>
  <c r="CZ6" i="21"/>
  <c r="CY6" i="21"/>
  <c r="CP6" i="21"/>
  <c r="DA6" i="21"/>
  <c r="CE6" i="21"/>
  <c r="BW6" i="21"/>
  <c r="CD6" i="21"/>
  <c r="BV6" i="21"/>
  <c r="CJ6" i="21"/>
  <c r="CB6" i="21"/>
  <c r="CH6" i="21"/>
  <c r="BU6" i="21"/>
  <c r="CG6" i="21"/>
  <c r="CF6" i="21"/>
  <c r="CC6" i="21"/>
  <c r="BX6" i="21"/>
  <c r="CA6" i="21"/>
  <c r="CI6" i="21"/>
  <c r="BZ6" i="21"/>
  <c r="BY6" i="21"/>
  <c r="DS8" i="21"/>
  <c r="DK8" i="21"/>
  <c r="DR8" i="21"/>
  <c r="DJ8" i="21"/>
  <c r="DP8" i="21"/>
  <c r="DH8" i="21"/>
  <c r="DY8" i="21"/>
  <c r="DL8" i="21"/>
  <c r="DI8" i="21"/>
  <c r="DU8" i="21"/>
  <c r="DG8" i="21"/>
  <c r="DQ8" i="21"/>
  <c r="DT8" i="21"/>
  <c r="DF8" i="21"/>
  <c r="EA8" i="21"/>
  <c r="DO8" i="21"/>
  <c r="DN8" i="21"/>
  <c r="DZ7" i="21"/>
  <c r="EC7" i="21"/>
  <c r="DM8" i="21"/>
  <c r="Z7" i="21"/>
  <c r="AT9" i="20"/>
  <c r="AL9" i="20"/>
  <c r="AS9" i="20"/>
  <c r="AJ9" i="20"/>
  <c r="AR9" i="20"/>
  <c r="AI9" i="20"/>
  <c r="AU9" i="20"/>
  <c r="AQ9" i="20"/>
  <c r="AV9" i="20"/>
  <c r="AK9" i="20"/>
  <c r="AP9" i="20"/>
  <c r="AX9" i="20"/>
  <c r="AO9" i="20"/>
  <c r="AW9" i="20"/>
  <c r="AN9" i="20"/>
  <c r="AM9" i="20"/>
  <c r="EG9" i="20"/>
  <c r="EF9" i="20"/>
  <c r="ED9" i="20"/>
  <c r="EE9" i="20"/>
  <c r="CE9" i="20"/>
  <c r="BW9" i="20"/>
  <c r="CD9" i="20"/>
  <c r="BV9" i="20"/>
  <c r="CB9" i="20"/>
  <c r="CA9" i="20"/>
  <c r="CJ9" i="20"/>
  <c r="BZ9" i="20"/>
  <c r="CF9" i="20"/>
  <c r="CC9" i="20"/>
  <c r="CI9" i="20"/>
  <c r="BY9" i="20"/>
  <c r="CH9" i="20"/>
  <c r="BX9" i="20"/>
  <c r="CG9" i="20"/>
  <c r="BU9" i="20"/>
  <c r="CW9" i="20"/>
  <c r="CO9" i="20"/>
  <c r="CV9" i="20"/>
  <c r="CN9" i="20"/>
  <c r="DA9" i="20"/>
  <c r="CS9" i="20"/>
  <c r="DB9" i="20"/>
  <c r="CP9" i="20"/>
  <c r="CR9" i="20"/>
  <c r="CZ9" i="20"/>
  <c r="DC9" i="20"/>
  <c r="CY9" i="20"/>
  <c r="CX9" i="20"/>
  <c r="CU9" i="20"/>
  <c r="CQ9" i="20"/>
  <c r="CT9" i="20"/>
  <c r="BJ10" i="20"/>
  <c r="BB10" i="20"/>
  <c r="BQ10" i="20"/>
  <c r="BI10" i="20"/>
  <c r="BN10" i="20"/>
  <c r="BF10" i="20"/>
  <c r="BL10" i="20"/>
  <c r="EB10" i="20"/>
  <c r="BK10" i="20"/>
  <c r="BM10" i="20"/>
  <c r="BH10" i="20"/>
  <c r="BC10" i="20"/>
  <c r="BG10" i="20"/>
  <c r="BO10" i="20"/>
  <c r="BE10" i="20"/>
  <c r="BP10" i="20"/>
  <c r="BD10" i="20"/>
  <c r="DR11" i="20"/>
  <c r="DJ11" i="20"/>
  <c r="DO11" i="20"/>
  <c r="DF11" i="20"/>
  <c r="DU11" i="20"/>
  <c r="DL11" i="20"/>
  <c r="DT11" i="20"/>
  <c r="DK11" i="20"/>
  <c r="EA11" i="20"/>
  <c r="DP11" i="20"/>
  <c r="DG11" i="20"/>
  <c r="DH11" i="20"/>
  <c r="DS11" i="20"/>
  <c r="DM11" i="20"/>
  <c r="DQ11" i="20"/>
  <c r="DI11" i="20"/>
  <c r="DN11" i="20"/>
  <c r="DY11" i="20"/>
  <c r="EC10" i="20"/>
  <c r="DZ10" i="20"/>
  <c r="Z10" i="20"/>
  <c r="AR8" i="19"/>
  <c r="AJ8" i="19"/>
  <c r="AQ8" i="19"/>
  <c r="AI8" i="19"/>
  <c r="AX8" i="19"/>
  <c r="AP8" i="19"/>
  <c r="AM8" i="19"/>
  <c r="AW8" i="19"/>
  <c r="AL8" i="19"/>
  <c r="AT8" i="19"/>
  <c r="AV8" i="19"/>
  <c r="AK8" i="19"/>
  <c r="AU8" i="19"/>
  <c r="AO8" i="19"/>
  <c r="AN8" i="19"/>
  <c r="AS8" i="19"/>
  <c r="DB8" i="19"/>
  <c r="CT8" i="19"/>
  <c r="DA8" i="19"/>
  <c r="CS8" i="19"/>
  <c r="CZ8" i="19"/>
  <c r="CR8" i="19"/>
  <c r="DC8" i="19"/>
  <c r="CO8" i="19"/>
  <c r="CV8" i="19"/>
  <c r="CY8" i="19"/>
  <c r="CN8" i="19"/>
  <c r="CX8" i="19"/>
  <c r="CW8" i="19"/>
  <c r="CQ8" i="19"/>
  <c r="CP8" i="19"/>
  <c r="CU8" i="19"/>
  <c r="ED8" i="19"/>
  <c r="EF8" i="19"/>
  <c r="EE8" i="19"/>
  <c r="EG8" i="19"/>
  <c r="CJ8" i="19"/>
  <c r="CB8" i="19"/>
  <c r="CI8" i="19"/>
  <c r="CA8" i="19"/>
  <c r="CH8" i="19"/>
  <c r="BZ8" i="19"/>
  <c r="BY8" i="19"/>
  <c r="BX8" i="19"/>
  <c r="CF8" i="19"/>
  <c r="BW8" i="19"/>
  <c r="CG8" i="19"/>
  <c r="BV8" i="19"/>
  <c r="BU8" i="19"/>
  <c r="CC8" i="19"/>
  <c r="CE8" i="19"/>
  <c r="CD8" i="19"/>
  <c r="DO10" i="19"/>
  <c r="DG10" i="19"/>
  <c r="DU10" i="19"/>
  <c r="DM10" i="19"/>
  <c r="DL10" i="19"/>
  <c r="DK10" i="19"/>
  <c r="DT10" i="19"/>
  <c r="DJ10" i="19"/>
  <c r="DI10" i="19"/>
  <c r="EA10" i="19"/>
  <c r="DH10" i="19"/>
  <c r="DR10" i="19"/>
  <c r="DF10" i="19"/>
  <c r="DS10" i="19"/>
  <c r="DP10" i="19"/>
  <c r="DN10" i="19"/>
  <c r="DQ10" i="19"/>
  <c r="DZ9" i="19"/>
  <c r="EC9" i="19"/>
  <c r="DY10" i="19"/>
  <c r="Z9" i="19"/>
  <c r="BN9" i="19"/>
  <c r="BF9" i="19"/>
  <c r="BK9" i="19"/>
  <c r="BB9" i="19"/>
  <c r="BJ9" i="19"/>
  <c r="BI9" i="19"/>
  <c r="EB9" i="19"/>
  <c r="BP9" i="19"/>
  <c r="BC9" i="19"/>
  <c r="BO9" i="19"/>
  <c r="BH9" i="19"/>
  <c r="BM9" i="19"/>
  <c r="BL9" i="19"/>
  <c r="BD9" i="19"/>
  <c r="BG9" i="19"/>
  <c r="BE9" i="19"/>
  <c r="BQ9" i="19"/>
  <c r="AK63" i="12"/>
  <c r="ED6" i="10"/>
  <c r="EG6" i="10"/>
  <c r="EE6" i="10"/>
  <c r="EF6" i="10"/>
  <c r="BX6" i="10"/>
  <c r="CH6" i="10"/>
  <c r="BU6" i="10"/>
  <c r="BY6" i="10"/>
  <c r="CB6" i="10"/>
  <c r="CJ6" i="10"/>
  <c r="CI6" i="10"/>
  <c r="CC6" i="10"/>
  <c r="CG6" i="10"/>
  <c r="BV6" i="10"/>
  <c r="CD6" i="10"/>
  <c r="CF6" i="10"/>
  <c r="BW6" i="10"/>
  <c r="CA6" i="10"/>
  <c r="CE6" i="10"/>
  <c r="BZ6" i="10"/>
  <c r="AJ6" i="10"/>
  <c r="AN6" i="10"/>
  <c r="AS6" i="10"/>
  <c r="AP6" i="10"/>
  <c r="AI6" i="10"/>
  <c r="AQ6" i="10"/>
  <c r="AR6" i="10"/>
  <c r="AV6" i="10"/>
  <c r="AL6" i="10"/>
  <c r="AK6" i="10"/>
  <c r="AO6" i="10"/>
  <c r="AW6" i="10"/>
  <c r="AU6" i="10"/>
  <c r="AT6" i="10"/>
  <c r="AX6" i="10"/>
  <c r="AM6" i="10"/>
  <c r="BI7" i="10"/>
  <c r="BC7" i="10"/>
  <c r="EB7" i="10"/>
  <c r="BQ7" i="10"/>
  <c r="BM7" i="10"/>
  <c r="BF7" i="10"/>
  <c r="BB7" i="10"/>
  <c r="BN7" i="10"/>
  <c r="BJ7" i="10"/>
  <c r="BG7" i="10"/>
  <c r="BD7" i="10"/>
  <c r="BO7" i="10"/>
  <c r="BE7" i="10"/>
  <c r="BH7" i="10"/>
  <c r="BL7" i="10"/>
  <c r="BP7" i="10"/>
  <c r="BK7" i="10"/>
  <c r="Z7" i="10"/>
  <c r="EA8" i="10"/>
  <c r="CQ5" i="10"/>
  <c r="CT5" i="10"/>
  <c r="CY5" i="10"/>
  <c r="DB5" i="10"/>
  <c r="CN5" i="10"/>
  <c r="CR5" i="10"/>
  <c r="CV5" i="10"/>
  <c r="CZ5" i="10"/>
  <c r="CO5" i="10"/>
  <c r="CU5" i="10"/>
  <c r="CW5" i="10"/>
  <c r="CS5" i="10"/>
  <c r="CP5" i="10"/>
  <c r="DA5" i="10"/>
  <c r="CX5" i="10"/>
  <c r="DC5" i="10"/>
  <c r="DF16" i="10" l="1"/>
  <c r="DG16" i="10"/>
  <c r="DH16" i="10"/>
  <c r="DI16" i="10"/>
  <c r="DJ16" i="10"/>
  <c r="DK16" i="10"/>
  <c r="DL16" i="10"/>
  <c r="DM16" i="10"/>
  <c r="DN16" i="10"/>
  <c r="DO16" i="10"/>
  <c r="DP16" i="10"/>
  <c r="DQ16" i="10"/>
  <c r="DR16" i="10"/>
  <c r="DS16" i="10"/>
  <c r="DT16" i="10"/>
  <c r="DU16" i="10"/>
  <c r="DY16" i="10"/>
  <c r="AQ9" i="22"/>
  <c r="AI9" i="22"/>
  <c r="AX9" i="22"/>
  <c r="AO9" i="22"/>
  <c r="AT9" i="22"/>
  <c r="AW9" i="22"/>
  <c r="AN9" i="22"/>
  <c r="AV9" i="22"/>
  <c r="AM9" i="22"/>
  <c r="AK9" i="22"/>
  <c r="AU9" i="22"/>
  <c r="AL9" i="22"/>
  <c r="AR9" i="22"/>
  <c r="AP9" i="22"/>
  <c r="AS9" i="22"/>
  <c r="AJ9" i="22"/>
  <c r="DA9" i="22"/>
  <c r="CS9" i="22"/>
  <c r="CY9" i="22"/>
  <c r="CW9" i="22"/>
  <c r="CN9" i="22"/>
  <c r="CV9" i="22"/>
  <c r="CR9" i="22"/>
  <c r="DB9" i="22"/>
  <c r="CU9" i="22"/>
  <c r="CQ9" i="22"/>
  <c r="CT9" i="22"/>
  <c r="DC9" i="22"/>
  <c r="CZ9" i="22"/>
  <c r="CP9" i="22"/>
  <c r="CX9" i="22"/>
  <c r="CO9" i="22"/>
  <c r="CI9" i="22"/>
  <c r="CA9" i="22"/>
  <c r="CC9" i="22"/>
  <c r="CG9" i="22"/>
  <c r="CB9" i="22"/>
  <c r="CF9" i="22"/>
  <c r="CJ9" i="22"/>
  <c r="BZ9" i="22"/>
  <c r="BW9" i="22"/>
  <c r="CH9" i="22"/>
  <c r="BY9" i="22"/>
  <c r="BX9" i="22"/>
  <c r="CE9" i="22"/>
  <c r="BV9" i="22"/>
  <c r="CD9" i="22"/>
  <c r="BU9" i="22"/>
  <c r="EA11" i="22"/>
  <c r="DQ11" i="22"/>
  <c r="DI11" i="22"/>
  <c r="DP11" i="22"/>
  <c r="DH11" i="22"/>
  <c r="DO11" i="22"/>
  <c r="DG11" i="22"/>
  <c r="DN11" i="22"/>
  <c r="DF11" i="22"/>
  <c r="DU11" i="22"/>
  <c r="DM11" i="22"/>
  <c r="DT11" i="22"/>
  <c r="DL11" i="22"/>
  <c r="DS11" i="22"/>
  <c r="DR11" i="22"/>
  <c r="DK11" i="22"/>
  <c r="DJ11" i="22"/>
  <c r="DY11" i="22"/>
  <c r="Z10" i="22"/>
  <c r="DZ10" i="22"/>
  <c r="EC10" i="22"/>
  <c r="ED9" i="22"/>
  <c r="EG9" i="22"/>
  <c r="EF9" i="22"/>
  <c r="EE9" i="22"/>
  <c r="EB10" i="22"/>
  <c r="BP10" i="22"/>
  <c r="BH10" i="22"/>
  <c r="BN10" i="22"/>
  <c r="BF10" i="22"/>
  <c r="BL10" i="22"/>
  <c r="BD10" i="22"/>
  <c r="BK10" i="22"/>
  <c r="BC10" i="22"/>
  <c r="BJ10" i="22"/>
  <c r="BI10" i="22"/>
  <c r="BQ10" i="22"/>
  <c r="BG10" i="22"/>
  <c r="BE10" i="22"/>
  <c r="BO10" i="22"/>
  <c r="BB10" i="22"/>
  <c r="BM10" i="22"/>
  <c r="CC7" i="21"/>
  <c r="BU7" i="21"/>
  <c r="CJ7" i="21"/>
  <c r="CB7" i="21"/>
  <c r="CH7" i="21"/>
  <c r="BZ7" i="21"/>
  <c r="CG7" i="21"/>
  <c r="BV7" i="21"/>
  <c r="CA7" i="21"/>
  <c r="CF7" i="21"/>
  <c r="CE7" i="21"/>
  <c r="CD7" i="21"/>
  <c r="CI7" i="21"/>
  <c r="BY7" i="21"/>
  <c r="BX7" i="21"/>
  <c r="BW7" i="21"/>
  <c r="DC7" i="21"/>
  <c r="CU7" i="21"/>
  <c r="DB7" i="21"/>
  <c r="CT7" i="21"/>
  <c r="CZ7" i="21"/>
  <c r="CR7" i="21"/>
  <c r="CV7" i="21"/>
  <c r="DA7" i="21"/>
  <c r="CS7" i="21"/>
  <c r="CQ7" i="21"/>
  <c r="CO7" i="21"/>
  <c r="CP7" i="21"/>
  <c r="CN7" i="21"/>
  <c r="CY7" i="21"/>
  <c r="CW7" i="21"/>
  <c r="CX7" i="21"/>
  <c r="BQ8" i="21"/>
  <c r="BI8" i="21"/>
  <c r="EB8" i="21"/>
  <c r="BP8" i="21"/>
  <c r="BH8" i="21"/>
  <c r="BN8" i="21"/>
  <c r="BF8" i="21"/>
  <c r="BE8" i="21"/>
  <c r="BD8" i="21"/>
  <c r="BL8" i="21"/>
  <c r="BO8" i="21"/>
  <c r="BC8" i="21"/>
  <c r="BM8" i="21"/>
  <c r="BB8" i="21"/>
  <c r="BK8" i="21"/>
  <c r="BJ8" i="21"/>
  <c r="BG8" i="21"/>
  <c r="DU9" i="21"/>
  <c r="DM9" i="21"/>
  <c r="DR9" i="21"/>
  <c r="DJ9" i="21"/>
  <c r="DP9" i="21"/>
  <c r="DF9" i="21"/>
  <c r="EA9" i="21"/>
  <c r="DO9" i="21"/>
  <c r="DL9" i="21"/>
  <c r="DG9" i="21"/>
  <c r="DN9" i="21"/>
  <c r="DT9" i="21"/>
  <c r="DS9" i="21"/>
  <c r="DQ9" i="21"/>
  <c r="DK9" i="21"/>
  <c r="DI9" i="21"/>
  <c r="DH9" i="21"/>
  <c r="DY9" i="21"/>
  <c r="EC8" i="21"/>
  <c r="DZ8" i="21"/>
  <c r="Z8" i="21"/>
  <c r="EE7" i="21"/>
  <c r="ED7" i="21"/>
  <c r="EF7" i="21"/>
  <c r="EG7" i="21"/>
  <c r="AS7" i="21"/>
  <c r="AK7" i="21"/>
  <c r="AR7" i="21"/>
  <c r="AJ7" i="21"/>
  <c r="AX7" i="21"/>
  <c r="AP7" i="21"/>
  <c r="AT7" i="21"/>
  <c r="AM7" i="21"/>
  <c r="AQ7" i="21"/>
  <c r="AO7" i="21"/>
  <c r="AN7" i="21"/>
  <c r="AW7" i="21"/>
  <c r="AI7" i="21"/>
  <c r="AV7" i="21"/>
  <c r="AU7" i="21"/>
  <c r="AL7" i="21"/>
  <c r="CJ10" i="20"/>
  <c r="CB10" i="20"/>
  <c r="CI10" i="20"/>
  <c r="CA10" i="20"/>
  <c r="CF10" i="20"/>
  <c r="BX10" i="20"/>
  <c r="BY10" i="20"/>
  <c r="BW10" i="20"/>
  <c r="CH10" i="20"/>
  <c r="BV10" i="20"/>
  <c r="CG10" i="20"/>
  <c r="BU10" i="20"/>
  <c r="CE10" i="20"/>
  <c r="BZ10" i="20"/>
  <c r="CD10" i="20"/>
  <c r="CC10" i="20"/>
  <c r="ED10" i="20"/>
  <c r="EE10" i="20"/>
  <c r="EG10" i="20"/>
  <c r="EF10" i="20"/>
  <c r="AR10" i="20"/>
  <c r="AJ10" i="20"/>
  <c r="AQ10" i="20"/>
  <c r="AI10" i="20"/>
  <c r="AV10" i="20"/>
  <c r="AN10" i="20"/>
  <c r="AX10" i="20"/>
  <c r="AL10" i="20"/>
  <c r="AW10" i="20"/>
  <c r="AK10" i="20"/>
  <c r="AU10" i="20"/>
  <c r="AM10" i="20"/>
  <c r="AT10" i="20"/>
  <c r="AS10" i="20"/>
  <c r="AP10" i="20"/>
  <c r="AO10" i="20"/>
  <c r="DB10" i="20"/>
  <c r="CT10" i="20"/>
  <c r="DA10" i="20"/>
  <c r="CS10" i="20"/>
  <c r="CX10" i="20"/>
  <c r="CP10" i="20"/>
  <c r="CZ10" i="20"/>
  <c r="CN10" i="20"/>
  <c r="CO10" i="20"/>
  <c r="CY10" i="20"/>
  <c r="CQ10" i="20"/>
  <c r="CW10" i="20"/>
  <c r="DC10" i="20"/>
  <c r="CV10" i="20"/>
  <c r="CU10" i="20"/>
  <c r="CR10" i="20"/>
  <c r="DU12" i="20"/>
  <c r="DM12" i="20"/>
  <c r="DN12" i="20"/>
  <c r="DT12" i="20"/>
  <c r="DS12" i="20"/>
  <c r="DJ12" i="20"/>
  <c r="DR12" i="20"/>
  <c r="DI12" i="20"/>
  <c r="DO12" i="20"/>
  <c r="DF12" i="20"/>
  <c r="DK12" i="20"/>
  <c r="DH12" i="20"/>
  <c r="DP12" i="20"/>
  <c r="DG12" i="20"/>
  <c r="DL12" i="20"/>
  <c r="EA12" i="20"/>
  <c r="DQ12" i="20"/>
  <c r="DY12" i="20"/>
  <c r="DZ11" i="20"/>
  <c r="EC11" i="20"/>
  <c r="Z11" i="20"/>
  <c r="EB11" i="20"/>
  <c r="BP11" i="20"/>
  <c r="BH11" i="20"/>
  <c r="BO11" i="20"/>
  <c r="BL11" i="20"/>
  <c r="BC11" i="20"/>
  <c r="BK11" i="20"/>
  <c r="BB11" i="20"/>
  <c r="BQ11" i="20"/>
  <c r="BG11" i="20"/>
  <c r="BD11" i="20"/>
  <c r="BN11" i="20"/>
  <c r="BE11" i="20"/>
  <c r="BM11" i="20"/>
  <c r="BJ11" i="20"/>
  <c r="BI11" i="20"/>
  <c r="BF11" i="20"/>
  <c r="CX9" i="19"/>
  <c r="CP9" i="19"/>
  <c r="CZ9" i="19"/>
  <c r="CQ9" i="19"/>
  <c r="CY9" i="19"/>
  <c r="CO9" i="19"/>
  <c r="CW9" i="19"/>
  <c r="CN9" i="19"/>
  <c r="CU9" i="19"/>
  <c r="CT9" i="19"/>
  <c r="DC9" i="19"/>
  <c r="CS9" i="19"/>
  <c r="CR9" i="19"/>
  <c r="DA9" i="19"/>
  <c r="DB9" i="19"/>
  <c r="CV9" i="19"/>
  <c r="CF9" i="19"/>
  <c r="BX9" i="19"/>
  <c r="CE9" i="19"/>
  <c r="BV9" i="19"/>
  <c r="CD9" i="19"/>
  <c r="BU9" i="19"/>
  <c r="CC9" i="19"/>
  <c r="CG9" i="19"/>
  <c r="CB9" i="19"/>
  <c r="CA9" i="19"/>
  <c r="BY9" i="19"/>
  <c r="BZ9" i="19"/>
  <c r="CJ9" i="19"/>
  <c r="CI9" i="19"/>
  <c r="CH9" i="19"/>
  <c r="BW9" i="19"/>
  <c r="AV9" i="19"/>
  <c r="AN9" i="19"/>
  <c r="AQ9" i="19"/>
  <c r="AP9" i="19"/>
  <c r="AX9" i="19"/>
  <c r="AO9" i="19"/>
  <c r="AL9" i="19"/>
  <c r="AK9" i="19"/>
  <c r="AT9" i="19"/>
  <c r="AW9" i="19"/>
  <c r="AJ9" i="19"/>
  <c r="AU9" i="19"/>
  <c r="AI9" i="19"/>
  <c r="AS9" i="19"/>
  <c r="AR9" i="19"/>
  <c r="AM9" i="19"/>
  <c r="EE9" i="19"/>
  <c r="ED9" i="19"/>
  <c r="EG9" i="19"/>
  <c r="EF9" i="19"/>
  <c r="DN11" i="19"/>
  <c r="DF11" i="19"/>
  <c r="DU11" i="19"/>
  <c r="DM11" i="19"/>
  <c r="DT11" i="19"/>
  <c r="DL11" i="19"/>
  <c r="DK11" i="19"/>
  <c r="DY11" i="19"/>
  <c r="DJ11" i="19"/>
  <c r="DI11" i="19"/>
  <c r="DS11" i="19"/>
  <c r="DH11" i="19"/>
  <c r="DR11" i="19"/>
  <c r="DQ11" i="19"/>
  <c r="DP11" i="19"/>
  <c r="DO11" i="19"/>
  <c r="EA11" i="19"/>
  <c r="DG11" i="19"/>
  <c r="EC10" i="19"/>
  <c r="Z10" i="19"/>
  <c r="DZ10" i="19"/>
  <c r="BK10" i="19"/>
  <c r="BC10" i="19"/>
  <c r="BL10" i="19"/>
  <c r="BB10" i="19"/>
  <c r="BJ10" i="19"/>
  <c r="BI10" i="19"/>
  <c r="EB10" i="19"/>
  <c r="BN10" i="19"/>
  <c r="BM10" i="19"/>
  <c r="BF10" i="19"/>
  <c r="BH10" i="19"/>
  <c r="BG10" i="19"/>
  <c r="BE10" i="19"/>
  <c r="BD10" i="19"/>
  <c r="BQ10" i="19"/>
  <c r="BP10" i="19"/>
  <c r="BO10" i="19"/>
  <c r="AK64" i="12"/>
  <c r="EG7" i="10"/>
  <c r="ED7" i="10"/>
  <c r="EF7" i="10"/>
  <c r="EE7" i="10"/>
  <c r="BX7" i="10"/>
  <c r="CH7" i="10"/>
  <c r="CF7" i="10"/>
  <c r="CI7" i="10"/>
  <c r="BU7" i="10"/>
  <c r="BY7" i="10"/>
  <c r="BV7" i="10"/>
  <c r="CE7" i="10"/>
  <c r="CC7" i="10"/>
  <c r="CG7" i="10"/>
  <c r="CB7" i="10"/>
  <c r="CD7" i="10"/>
  <c r="CJ7" i="10"/>
  <c r="BW7" i="10"/>
  <c r="BZ7" i="10"/>
  <c r="CA7" i="10"/>
  <c r="CQ6" i="10"/>
  <c r="DB6" i="10"/>
  <c r="CY6" i="10"/>
  <c r="CU6" i="10"/>
  <c r="CN6" i="10"/>
  <c r="CR6" i="10"/>
  <c r="CV6" i="10"/>
  <c r="CZ6" i="10"/>
  <c r="CO6" i="10"/>
  <c r="CS6" i="10"/>
  <c r="CX6" i="10"/>
  <c r="CW6" i="10"/>
  <c r="DA6" i="10"/>
  <c r="CP6" i="10"/>
  <c r="DC6" i="10"/>
  <c r="CT6" i="10"/>
  <c r="Z8" i="10"/>
  <c r="EA9" i="10"/>
  <c r="AS7" i="10"/>
  <c r="AW7" i="10"/>
  <c r="AQ7" i="10"/>
  <c r="AR7" i="10"/>
  <c r="AO7" i="10"/>
  <c r="AL7" i="10"/>
  <c r="AP7" i="10"/>
  <c r="AM7" i="10"/>
  <c r="AU7" i="10"/>
  <c r="AV7" i="10"/>
  <c r="AT7" i="10"/>
  <c r="AX7" i="10"/>
  <c r="AI7" i="10"/>
  <c r="AK7" i="10"/>
  <c r="AJ7" i="10"/>
  <c r="AN7" i="10"/>
  <c r="EB8" i="10"/>
  <c r="BQ8" i="10"/>
  <c r="BD8" i="10"/>
  <c r="BF8" i="10"/>
  <c r="BB8" i="10"/>
  <c r="BN8" i="10"/>
  <c r="BJ8" i="10"/>
  <c r="BG8" i="10"/>
  <c r="BK8" i="10"/>
  <c r="BO8" i="10"/>
  <c r="BL8" i="10"/>
  <c r="BH8" i="10"/>
  <c r="BM8" i="10"/>
  <c r="BP8" i="10"/>
  <c r="BC8" i="10"/>
  <c r="BI8" i="10"/>
  <c r="BE8" i="10"/>
  <c r="DF17" i="10" l="1"/>
  <c r="DG17" i="10"/>
  <c r="DH17" i="10"/>
  <c r="DI17" i="10"/>
  <c r="DJ17" i="10"/>
  <c r="DK17" i="10"/>
  <c r="DL17" i="10"/>
  <c r="DM17" i="10"/>
  <c r="DN17" i="10"/>
  <c r="DO17" i="10"/>
  <c r="DP17" i="10"/>
  <c r="DQ17" i="10"/>
  <c r="DR17" i="10"/>
  <c r="DS17" i="10"/>
  <c r="DT17" i="10"/>
  <c r="DU17" i="10"/>
  <c r="DY17" i="10"/>
  <c r="EG10" i="22"/>
  <c r="EF10" i="22"/>
  <c r="EE10" i="22"/>
  <c r="ED10" i="22"/>
  <c r="BO11" i="22"/>
  <c r="BG11" i="22"/>
  <c r="BN11" i="22"/>
  <c r="BM11" i="22"/>
  <c r="BE11" i="22"/>
  <c r="BL11" i="22"/>
  <c r="BD11" i="22"/>
  <c r="BK11" i="22"/>
  <c r="BC11" i="22"/>
  <c r="BJ11" i="22"/>
  <c r="BB11" i="22"/>
  <c r="EB11" i="22"/>
  <c r="BQ11" i="22"/>
  <c r="BP11" i="22"/>
  <c r="BI11" i="22"/>
  <c r="BH11" i="22"/>
  <c r="BF11" i="22"/>
  <c r="CH10" i="22"/>
  <c r="BZ10" i="22"/>
  <c r="CF10" i="22"/>
  <c r="BX10" i="22"/>
  <c r="CD10" i="22"/>
  <c r="BV10" i="22"/>
  <c r="CC10" i="22"/>
  <c r="BU10" i="22"/>
  <c r="CB10" i="22"/>
  <c r="CA10" i="22"/>
  <c r="BY10" i="22"/>
  <c r="CG10" i="22"/>
  <c r="BW10" i="22"/>
  <c r="CJ10" i="22"/>
  <c r="CI10" i="22"/>
  <c r="CE10" i="22"/>
  <c r="CZ10" i="22"/>
  <c r="CR10" i="22"/>
  <c r="CX10" i="22"/>
  <c r="CP10" i="22"/>
  <c r="CV10" i="22"/>
  <c r="CN10" i="22"/>
  <c r="DC10" i="22"/>
  <c r="CU10" i="22"/>
  <c r="CS10" i="22"/>
  <c r="CQ10" i="22"/>
  <c r="CO10" i="22"/>
  <c r="CY10" i="22"/>
  <c r="CW10" i="22"/>
  <c r="DB10" i="22"/>
  <c r="DA10" i="22"/>
  <c r="CT10" i="22"/>
  <c r="DU12" i="22"/>
  <c r="DT12" i="22"/>
  <c r="DL12" i="22"/>
  <c r="DS12" i="22"/>
  <c r="DK12" i="22"/>
  <c r="DR12" i="22"/>
  <c r="DJ12" i="22"/>
  <c r="DQ12" i="22"/>
  <c r="DI12" i="22"/>
  <c r="DP12" i="22"/>
  <c r="DH12" i="22"/>
  <c r="EA12" i="22"/>
  <c r="DO12" i="22"/>
  <c r="DG12" i="22"/>
  <c r="DF12" i="22"/>
  <c r="DN12" i="22"/>
  <c r="DY12" i="22"/>
  <c r="DM12" i="22"/>
  <c r="Z11" i="22"/>
  <c r="DZ11" i="22"/>
  <c r="EC11" i="22"/>
  <c r="AX10" i="22"/>
  <c r="AP10" i="22"/>
  <c r="AV10" i="22"/>
  <c r="AN10" i="22"/>
  <c r="AT10" i="22"/>
  <c r="AL10" i="22"/>
  <c r="AS10" i="22"/>
  <c r="AK10" i="22"/>
  <c r="AQ10" i="22"/>
  <c r="AO10" i="22"/>
  <c r="AW10" i="22"/>
  <c r="AM10" i="22"/>
  <c r="AJ10" i="22"/>
  <c r="AI10" i="22"/>
  <c r="AU10" i="22"/>
  <c r="AR10" i="22"/>
  <c r="AQ8" i="21"/>
  <c r="AI8" i="21"/>
  <c r="AX8" i="21"/>
  <c r="AP8" i="21"/>
  <c r="AV8" i="21"/>
  <c r="AN8" i="21"/>
  <c r="AS8" i="21"/>
  <c r="AR8" i="21"/>
  <c r="AO8" i="21"/>
  <c r="AL8" i="21"/>
  <c r="AM8" i="21"/>
  <c r="AT8" i="21"/>
  <c r="AK8" i="21"/>
  <c r="AJ8" i="21"/>
  <c r="AW8" i="21"/>
  <c r="AU8" i="21"/>
  <c r="DA8" i="21"/>
  <c r="CS8" i="21"/>
  <c r="CZ8" i="21"/>
  <c r="CR8" i="21"/>
  <c r="CX8" i="21"/>
  <c r="CP8" i="21"/>
  <c r="CV8" i="21"/>
  <c r="CO8" i="21"/>
  <c r="CU8" i="21"/>
  <c r="DC8" i="21"/>
  <c r="CT8" i="21"/>
  <c r="CQ8" i="21"/>
  <c r="DB8" i="21"/>
  <c r="CY8" i="21"/>
  <c r="CW8" i="21"/>
  <c r="CN8" i="21"/>
  <c r="EB9" i="21"/>
  <c r="BN9" i="21"/>
  <c r="BF9" i="21"/>
  <c r="BM9" i="21"/>
  <c r="BE9" i="21"/>
  <c r="BK9" i="21"/>
  <c r="BC9" i="21"/>
  <c r="BH9" i="21"/>
  <c r="BO9" i="21"/>
  <c r="BG9" i="21"/>
  <c r="BQ9" i="21"/>
  <c r="BD9" i="21"/>
  <c r="BP9" i="21"/>
  <c r="BB9" i="21"/>
  <c r="BI9" i="21"/>
  <c r="BL9" i="21"/>
  <c r="BJ9" i="21"/>
  <c r="DR10" i="21"/>
  <c r="DJ10" i="21"/>
  <c r="DO10" i="21"/>
  <c r="DG10" i="21"/>
  <c r="DL10" i="21"/>
  <c r="DU10" i="21"/>
  <c r="DK10" i="21"/>
  <c r="DS10" i="21"/>
  <c r="DH10" i="21"/>
  <c r="DQ10" i="21"/>
  <c r="DP10" i="21"/>
  <c r="DI10" i="21"/>
  <c r="DN10" i="21"/>
  <c r="EA10" i="21"/>
  <c r="DM10" i="21"/>
  <c r="DT10" i="21"/>
  <c r="DF10" i="21"/>
  <c r="DY10" i="21"/>
  <c r="EC9" i="21"/>
  <c r="Z9" i="21"/>
  <c r="DZ9" i="21"/>
  <c r="CI8" i="21"/>
  <c r="CA8" i="21"/>
  <c r="CH8" i="21"/>
  <c r="BZ8" i="21"/>
  <c r="CF8" i="21"/>
  <c r="BX8" i="21"/>
  <c r="CG8" i="21"/>
  <c r="BU8" i="21"/>
  <c r="CE8" i="21"/>
  <c r="CD8" i="21"/>
  <c r="CB8" i="21"/>
  <c r="CC8" i="21"/>
  <c r="BV8" i="21"/>
  <c r="CJ8" i="21"/>
  <c r="BY8" i="21"/>
  <c r="BW8" i="21"/>
  <c r="EF8" i="21"/>
  <c r="EG8" i="21"/>
  <c r="EE8" i="21"/>
  <c r="ED8" i="21"/>
  <c r="EF11" i="20"/>
  <c r="EE11" i="20"/>
  <c r="ED11" i="20"/>
  <c r="EG11" i="20"/>
  <c r="CH11" i="20"/>
  <c r="BZ11" i="20"/>
  <c r="CJ11" i="20"/>
  <c r="CA11" i="20"/>
  <c r="CF11" i="20"/>
  <c r="BW11" i="20"/>
  <c r="CE11" i="20"/>
  <c r="BV11" i="20"/>
  <c r="CB11" i="20"/>
  <c r="BU11" i="20"/>
  <c r="BX11" i="20"/>
  <c r="BY11" i="20"/>
  <c r="CI11" i="20"/>
  <c r="CG11" i="20"/>
  <c r="CD11" i="20"/>
  <c r="CC11" i="20"/>
  <c r="CZ11" i="20"/>
  <c r="CR11" i="20"/>
  <c r="CU11" i="20"/>
  <c r="DA11" i="20"/>
  <c r="CQ11" i="20"/>
  <c r="CY11" i="20"/>
  <c r="CP11" i="20"/>
  <c r="CV11" i="20"/>
  <c r="CN11" i="20"/>
  <c r="DC11" i="20"/>
  <c r="CO11" i="20"/>
  <c r="DB11" i="20"/>
  <c r="CS11" i="20"/>
  <c r="CX11" i="20"/>
  <c r="CW11" i="20"/>
  <c r="CT11" i="20"/>
  <c r="AX11" i="20"/>
  <c r="AP11" i="20"/>
  <c r="AR11" i="20"/>
  <c r="AI11" i="20"/>
  <c r="AQ11" i="20"/>
  <c r="AV11" i="20"/>
  <c r="AM11" i="20"/>
  <c r="AL11" i="20"/>
  <c r="AK11" i="20"/>
  <c r="AW11" i="20"/>
  <c r="AJ11" i="20"/>
  <c r="AU11" i="20"/>
  <c r="AT11" i="20"/>
  <c r="AO11" i="20"/>
  <c r="AN11" i="20"/>
  <c r="AS11" i="20"/>
  <c r="DT13" i="20"/>
  <c r="DL13" i="20"/>
  <c r="EA13" i="20"/>
  <c r="DP13" i="20"/>
  <c r="DG13" i="20"/>
  <c r="DO13" i="20"/>
  <c r="DF13" i="20"/>
  <c r="DY13" i="20"/>
  <c r="DN13" i="20"/>
  <c r="DM13" i="20"/>
  <c r="DU13" i="20"/>
  <c r="DK13" i="20"/>
  <c r="DQ13" i="20"/>
  <c r="DH13" i="20"/>
  <c r="DI13" i="20"/>
  <c r="DS13" i="20"/>
  <c r="DJ13" i="20"/>
  <c r="DR13" i="20"/>
  <c r="EC12" i="20"/>
  <c r="DZ12" i="20"/>
  <c r="Z12" i="20"/>
  <c r="BK12" i="20"/>
  <c r="BC12" i="20"/>
  <c r="BO12" i="20"/>
  <c r="BF12" i="20"/>
  <c r="BL12" i="20"/>
  <c r="BB12" i="20"/>
  <c r="BJ12" i="20"/>
  <c r="BP12" i="20"/>
  <c r="BG12" i="20"/>
  <c r="BD12" i="20"/>
  <c r="BH12" i="20"/>
  <c r="BE12" i="20"/>
  <c r="EB12" i="20"/>
  <c r="BQ12" i="20"/>
  <c r="BN12" i="20"/>
  <c r="BM12" i="20"/>
  <c r="BI12" i="20"/>
  <c r="CC10" i="19"/>
  <c r="BU10" i="19"/>
  <c r="CF10" i="19"/>
  <c r="BW10" i="19"/>
  <c r="CE10" i="19"/>
  <c r="BV10" i="19"/>
  <c r="CD10" i="19"/>
  <c r="CA10" i="19"/>
  <c r="BZ10" i="19"/>
  <c r="BY10" i="19"/>
  <c r="CJ10" i="19"/>
  <c r="BX10" i="19"/>
  <c r="CI10" i="19"/>
  <c r="CB10" i="19"/>
  <c r="CG10" i="19"/>
  <c r="CH10" i="19"/>
  <c r="EG10" i="19"/>
  <c r="EF10" i="19"/>
  <c r="EE10" i="19"/>
  <c r="ED10" i="19"/>
  <c r="AS10" i="19"/>
  <c r="AK10" i="19"/>
  <c r="AQ10" i="19"/>
  <c r="AP10" i="19"/>
  <c r="AX10" i="19"/>
  <c r="AO10" i="19"/>
  <c r="AW10" i="19"/>
  <c r="AJ10" i="19"/>
  <c r="AR10" i="19"/>
  <c r="AV10" i="19"/>
  <c r="AI10" i="19"/>
  <c r="AU10" i="19"/>
  <c r="AT10" i="19"/>
  <c r="AN10" i="19"/>
  <c r="AM10" i="19"/>
  <c r="AL10" i="19"/>
  <c r="CW10" i="19"/>
  <c r="DC10" i="19"/>
  <c r="CU10" i="19"/>
  <c r="CZ10" i="19"/>
  <c r="CP10" i="19"/>
  <c r="CY10" i="19"/>
  <c r="CO10" i="19"/>
  <c r="CX10" i="19"/>
  <c r="CN10" i="19"/>
  <c r="CR10" i="19"/>
  <c r="CQ10" i="19"/>
  <c r="DA10" i="19"/>
  <c r="DB10" i="19"/>
  <c r="CV10" i="19"/>
  <c r="CS10" i="19"/>
  <c r="CT10" i="19"/>
  <c r="BL11" i="19"/>
  <c r="BD11" i="19"/>
  <c r="BK11" i="19"/>
  <c r="BC11" i="19"/>
  <c r="BJ11" i="19"/>
  <c r="BB11" i="19"/>
  <c r="BI11" i="19"/>
  <c r="BH11" i="19"/>
  <c r="BG11" i="19"/>
  <c r="BM11" i="19"/>
  <c r="BF11" i="19"/>
  <c r="BE11" i="19"/>
  <c r="BQ11" i="19"/>
  <c r="EB11" i="19"/>
  <c r="BP11" i="19"/>
  <c r="BN11" i="19"/>
  <c r="BO11" i="19"/>
  <c r="EA12" i="19"/>
  <c r="DQ12" i="19"/>
  <c r="DI12" i="19"/>
  <c r="DP12" i="19"/>
  <c r="DH12" i="19"/>
  <c r="DO12" i="19"/>
  <c r="DG12" i="19"/>
  <c r="DL12" i="19"/>
  <c r="DK12" i="19"/>
  <c r="Z11" i="19"/>
  <c r="DU12" i="19"/>
  <c r="DJ12" i="19"/>
  <c r="DT12" i="19"/>
  <c r="DF12" i="19"/>
  <c r="DN12" i="19"/>
  <c r="DM12" i="19"/>
  <c r="DS12" i="19"/>
  <c r="DR12" i="19"/>
  <c r="EC11" i="19"/>
  <c r="DY12" i="19"/>
  <c r="DZ11" i="19"/>
  <c r="ED8" i="10"/>
  <c r="EG8" i="10"/>
  <c r="EF8" i="10"/>
  <c r="EE8" i="10"/>
  <c r="BX8" i="10"/>
  <c r="CI8" i="10"/>
  <c r="CF8" i="10"/>
  <c r="BZ8" i="10"/>
  <c r="BU8" i="10"/>
  <c r="BY8" i="10"/>
  <c r="BV8" i="10"/>
  <c r="CB8" i="10"/>
  <c r="CH8" i="10"/>
  <c r="CC8" i="10"/>
  <c r="CG8" i="10"/>
  <c r="CE8" i="10"/>
  <c r="CD8" i="10"/>
  <c r="CJ8" i="10"/>
  <c r="BW8" i="10"/>
  <c r="CA8" i="10"/>
  <c r="BO9" i="10"/>
  <c r="BC9" i="10"/>
  <c r="BH9" i="10"/>
  <c r="BE9" i="10"/>
  <c r="BP9" i="10"/>
  <c r="BK9" i="10"/>
  <c r="BD9" i="10"/>
  <c r="BI9" i="10"/>
  <c r="BL9" i="10"/>
  <c r="EB9" i="10"/>
  <c r="BQ9" i="10"/>
  <c r="BM9" i="10"/>
  <c r="BF9" i="10"/>
  <c r="BB9" i="10"/>
  <c r="BN9" i="10"/>
  <c r="BJ9" i="10"/>
  <c r="BG9" i="10"/>
  <c r="CQ7" i="10"/>
  <c r="DB7" i="10"/>
  <c r="CY7" i="10"/>
  <c r="CU7" i="10"/>
  <c r="CN7" i="10"/>
  <c r="CR7" i="10"/>
  <c r="CS7" i="10"/>
  <c r="CT7" i="10"/>
  <c r="CV7" i="10"/>
  <c r="CZ7" i="10"/>
  <c r="CX7" i="10"/>
  <c r="CO7" i="10"/>
  <c r="CW7" i="10"/>
  <c r="DA7" i="10"/>
  <c r="CP7" i="10"/>
  <c r="DC7" i="10"/>
  <c r="AJ8" i="10"/>
  <c r="AR8" i="10"/>
  <c r="AV8" i="10"/>
  <c r="AT8" i="10"/>
  <c r="AK8" i="10"/>
  <c r="AP8" i="10"/>
  <c r="AW8" i="10"/>
  <c r="AU8" i="10"/>
  <c r="AN8" i="10"/>
  <c r="AS8" i="10"/>
  <c r="AO8" i="10"/>
  <c r="AL8" i="10"/>
  <c r="AX8" i="10"/>
  <c r="AI8" i="10"/>
  <c r="AM8" i="10"/>
  <c r="AQ8" i="10"/>
  <c r="Z9" i="10"/>
  <c r="EA10" i="10"/>
  <c r="DF18" i="10" l="1"/>
  <c r="DG18" i="10"/>
  <c r="DH18" i="10"/>
  <c r="DI18" i="10"/>
  <c r="DJ18" i="10"/>
  <c r="DK18" i="10"/>
  <c r="DL18" i="10"/>
  <c r="DM18" i="10"/>
  <c r="DN18" i="10"/>
  <c r="DO18" i="10"/>
  <c r="DP18" i="10"/>
  <c r="DQ18" i="10"/>
  <c r="DR18" i="10"/>
  <c r="DS18" i="10"/>
  <c r="DT18" i="10"/>
  <c r="DU18" i="10"/>
  <c r="DY18" i="10"/>
  <c r="CY11" i="22"/>
  <c r="CQ11" i="22"/>
  <c r="CX11" i="22"/>
  <c r="CP11" i="22"/>
  <c r="CW11" i="22"/>
  <c r="CO11" i="22"/>
  <c r="CV11" i="22"/>
  <c r="CN11" i="22"/>
  <c r="DC11" i="22"/>
  <c r="CU11" i="22"/>
  <c r="DB11" i="22"/>
  <c r="CT11" i="22"/>
  <c r="CS11" i="22"/>
  <c r="CR11" i="22"/>
  <c r="DA11" i="22"/>
  <c r="CZ11" i="22"/>
  <c r="AW11" i="22"/>
  <c r="AO11" i="22"/>
  <c r="AU11" i="22"/>
  <c r="AM11" i="22"/>
  <c r="AT11" i="22"/>
  <c r="AL11" i="22"/>
  <c r="AS11" i="22"/>
  <c r="AK11" i="22"/>
  <c r="AR11" i="22"/>
  <c r="AJ11" i="22"/>
  <c r="AQ11" i="22"/>
  <c r="AP11" i="22"/>
  <c r="AN11" i="22"/>
  <c r="AX11" i="22"/>
  <c r="AI11" i="22"/>
  <c r="AV11" i="22"/>
  <c r="EG11" i="22"/>
  <c r="EF11" i="22"/>
  <c r="EE11" i="22"/>
  <c r="ED11" i="22"/>
  <c r="BJ12" i="22"/>
  <c r="BB12" i="22"/>
  <c r="BQ12" i="22"/>
  <c r="BI12" i="22"/>
  <c r="BP12" i="22"/>
  <c r="BH12" i="22"/>
  <c r="BO12" i="22"/>
  <c r="BG12" i="22"/>
  <c r="EB12" i="22"/>
  <c r="BN12" i="22"/>
  <c r="BF12" i="22"/>
  <c r="BM12" i="22"/>
  <c r="BE12" i="22"/>
  <c r="BD12" i="22"/>
  <c r="BL12" i="22"/>
  <c r="BC12" i="22"/>
  <c r="BK12" i="22"/>
  <c r="DT13" i="22"/>
  <c r="DL13" i="22"/>
  <c r="DS13" i="22"/>
  <c r="DK13" i="22"/>
  <c r="DQ13" i="22"/>
  <c r="DG13" i="22"/>
  <c r="DP13" i="22"/>
  <c r="DF13" i="22"/>
  <c r="EA13" i="22"/>
  <c r="DO13" i="22"/>
  <c r="DN13" i="22"/>
  <c r="DY13" i="22"/>
  <c r="DM13" i="22"/>
  <c r="DJ13" i="22"/>
  <c r="DI13" i="22"/>
  <c r="DH13" i="22"/>
  <c r="DU13" i="22"/>
  <c r="DR13" i="22"/>
  <c r="EC12" i="22"/>
  <c r="DZ12" i="22"/>
  <c r="Z12" i="22"/>
  <c r="CG11" i="22"/>
  <c r="BY11" i="22"/>
  <c r="CF11" i="22"/>
  <c r="BX11" i="22"/>
  <c r="CE11" i="22"/>
  <c r="BW11" i="22"/>
  <c r="CD11" i="22"/>
  <c r="BV11" i="22"/>
  <c r="CC11" i="22"/>
  <c r="BU11" i="22"/>
  <c r="CJ11" i="22"/>
  <c r="CB11" i="22"/>
  <c r="CA11" i="22"/>
  <c r="CI11" i="22"/>
  <c r="BZ11" i="22"/>
  <c r="CH11" i="22"/>
  <c r="EB10" i="21"/>
  <c r="BP10" i="21"/>
  <c r="BH10" i="21"/>
  <c r="BM10" i="21"/>
  <c r="BE10" i="21"/>
  <c r="BO10" i="21"/>
  <c r="BD10" i="21"/>
  <c r="BN10" i="21"/>
  <c r="BC10" i="21"/>
  <c r="BK10" i="21"/>
  <c r="BQ10" i="21"/>
  <c r="BL10" i="21"/>
  <c r="BJ10" i="21"/>
  <c r="BG10" i="21"/>
  <c r="BI10" i="21"/>
  <c r="BB10" i="21"/>
  <c r="BF10" i="21"/>
  <c r="CC9" i="21"/>
  <c r="BU9" i="21"/>
  <c r="CH9" i="21"/>
  <c r="BY9" i="21"/>
  <c r="CG9" i="21"/>
  <c r="BX9" i="21"/>
  <c r="CE9" i="21"/>
  <c r="BV9" i="21"/>
  <c r="BW9" i="21"/>
  <c r="CJ9" i="21"/>
  <c r="CI9" i="21"/>
  <c r="CD9" i="21"/>
  <c r="CF9" i="21"/>
  <c r="CB9" i="21"/>
  <c r="CA9" i="21"/>
  <c r="BZ9" i="21"/>
  <c r="AV9" i="21"/>
  <c r="AN9" i="21"/>
  <c r="AU9" i="21"/>
  <c r="AM9" i="21"/>
  <c r="AS9" i="21"/>
  <c r="AK9" i="21"/>
  <c r="AR9" i="21"/>
  <c r="AQ9" i="21"/>
  <c r="AL9" i="21"/>
  <c r="AP9" i="21"/>
  <c r="AO9" i="21"/>
  <c r="AI9" i="21"/>
  <c r="AX9" i="21"/>
  <c r="AW9" i="21"/>
  <c r="AT9" i="21"/>
  <c r="AJ9" i="21"/>
  <c r="EA11" i="21"/>
  <c r="DQ11" i="21"/>
  <c r="DI11" i="21"/>
  <c r="DN11" i="21"/>
  <c r="DF11" i="21"/>
  <c r="DU11" i="21"/>
  <c r="DK11" i="21"/>
  <c r="DT11" i="21"/>
  <c r="DJ11" i="21"/>
  <c r="DR11" i="21"/>
  <c r="DG11" i="21"/>
  <c r="DS11" i="21"/>
  <c r="DP11" i="21"/>
  <c r="DL11" i="21"/>
  <c r="DO11" i="21"/>
  <c r="DM11" i="21"/>
  <c r="DY11" i="21"/>
  <c r="DH11" i="21"/>
  <c r="DZ10" i="21"/>
  <c r="Z10" i="21"/>
  <c r="EC10" i="21"/>
  <c r="EE9" i="21"/>
  <c r="EG9" i="21"/>
  <c r="ED9" i="21"/>
  <c r="EF9" i="21"/>
  <c r="DC9" i="21"/>
  <c r="CU9" i="21"/>
  <c r="CZ9" i="21"/>
  <c r="CR9" i="21"/>
  <c r="CS9" i="21"/>
  <c r="DB9" i="21"/>
  <c r="CQ9" i="21"/>
  <c r="CY9" i="21"/>
  <c r="CO9" i="21"/>
  <c r="DA9" i="21"/>
  <c r="CV9" i="21"/>
  <c r="CX9" i="21"/>
  <c r="CW9" i="21"/>
  <c r="CN9" i="21"/>
  <c r="CT9" i="21"/>
  <c r="CP9" i="21"/>
  <c r="DO14" i="20"/>
  <c r="DG14" i="20"/>
  <c r="DS14" i="20"/>
  <c r="DK14" i="20"/>
  <c r="EA14" i="20"/>
  <c r="DN14" i="20"/>
  <c r="DM14" i="20"/>
  <c r="DL14" i="20"/>
  <c r="DU14" i="20"/>
  <c r="DJ14" i="20"/>
  <c r="DT14" i="20"/>
  <c r="DI14" i="20"/>
  <c r="DP14" i="20"/>
  <c r="DF14" i="20"/>
  <c r="DR14" i="20"/>
  <c r="DQ14" i="20"/>
  <c r="DH14" i="20"/>
  <c r="DY14" i="20"/>
  <c r="EC13" i="20"/>
  <c r="Z13" i="20"/>
  <c r="DZ13" i="20"/>
  <c r="EE12" i="20"/>
  <c r="EG12" i="20"/>
  <c r="EF12" i="20"/>
  <c r="ED12" i="20"/>
  <c r="AS12" i="20"/>
  <c r="AK12" i="20"/>
  <c r="AU12" i="20"/>
  <c r="AL12" i="20"/>
  <c r="AQ12" i="20"/>
  <c r="AP12" i="20"/>
  <c r="AV12" i="20"/>
  <c r="AM12" i="20"/>
  <c r="AJ12" i="20"/>
  <c r="AI12" i="20"/>
  <c r="AO12" i="20"/>
  <c r="AX12" i="20"/>
  <c r="AN12" i="20"/>
  <c r="AW12" i="20"/>
  <c r="AT12" i="20"/>
  <c r="AR12" i="20"/>
  <c r="CC12" i="20"/>
  <c r="BU12" i="20"/>
  <c r="CI12" i="20"/>
  <c r="BZ12" i="20"/>
  <c r="CF12" i="20"/>
  <c r="BW12" i="20"/>
  <c r="CE12" i="20"/>
  <c r="BV12" i="20"/>
  <c r="CJ12" i="20"/>
  <c r="CA12" i="20"/>
  <c r="BX12" i="20"/>
  <c r="BY12" i="20"/>
  <c r="CB12" i="20"/>
  <c r="CH12" i="20"/>
  <c r="CG12" i="20"/>
  <c r="CD12" i="20"/>
  <c r="DC12" i="20"/>
  <c r="CU12" i="20"/>
  <c r="DB12" i="20"/>
  <c r="CS12" i="20"/>
  <c r="CY12" i="20"/>
  <c r="CP12" i="20"/>
  <c r="CX12" i="20"/>
  <c r="CO12" i="20"/>
  <c r="CT12" i="20"/>
  <c r="CQ12" i="20"/>
  <c r="CN12" i="20"/>
  <c r="DA12" i="20"/>
  <c r="CV12" i="20"/>
  <c r="CZ12" i="20"/>
  <c r="CR12" i="20"/>
  <c r="CW12" i="20"/>
  <c r="BJ13" i="20"/>
  <c r="BB13" i="20"/>
  <c r="BQ13" i="20"/>
  <c r="BH13" i="20"/>
  <c r="BP13" i="20"/>
  <c r="BG13" i="20"/>
  <c r="BO13" i="20"/>
  <c r="BF13" i="20"/>
  <c r="BN13" i="20"/>
  <c r="BE13" i="20"/>
  <c r="BM13" i="20"/>
  <c r="BD13" i="20"/>
  <c r="EB13" i="20"/>
  <c r="BI13" i="20"/>
  <c r="BL13" i="20"/>
  <c r="BK13" i="20"/>
  <c r="BC13" i="20"/>
  <c r="BO12" i="19"/>
  <c r="BG12" i="19"/>
  <c r="BN12" i="19"/>
  <c r="BF12" i="19"/>
  <c r="BM12" i="19"/>
  <c r="BE12" i="19"/>
  <c r="EB12" i="19"/>
  <c r="BH12" i="19"/>
  <c r="BD12" i="19"/>
  <c r="BQ12" i="19"/>
  <c r="BC12" i="19"/>
  <c r="BP12" i="19"/>
  <c r="BB12" i="19"/>
  <c r="BK12" i="19"/>
  <c r="BJ12" i="19"/>
  <c r="BI12" i="19"/>
  <c r="BL12" i="19"/>
  <c r="DP13" i="19"/>
  <c r="DH13" i="19"/>
  <c r="DY13" i="19"/>
  <c r="DO13" i="19"/>
  <c r="DG13" i="19"/>
  <c r="DN13" i="19"/>
  <c r="DF13" i="19"/>
  <c r="DR13" i="19"/>
  <c r="DQ13" i="19"/>
  <c r="DM13" i="19"/>
  <c r="EA13" i="19"/>
  <c r="DL13" i="19"/>
  <c r="DJ13" i="19"/>
  <c r="DU13" i="19"/>
  <c r="DI13" i="19"/>
  <c r="EC12" i="19"/>
  <c r="DT13" i="19"/>
  <c r="DS13" i="19"/>
  <c r="DK13" i="19"/>
  <c r="Z12" i="19"/>
  <c r="DZ12" i="19"/>
  <c r="CD11" i="19"/>
  <c r="BV11" i="19"/>
  <c r="CC11" i="19"/>
  <c r="BU11" i="19"/>
  <c r="CJ11" i="19"/>
  <c r="CB11" i="19"/>
  <c r="CI11" i="19"/>
  <c r="BX11" i="19"/>
  <c r="CH11" i="19"/>
  <c r="BW11" i="19"/>
  <c r="CG11" i="19"/>
  <c r="CA11" i="19"/>
  <c r="BZ11" i="19"/>
  <c r="BY11" i="19"/>
  <c r="CE11" i="19"/>
  <c r="CF11" i="19"/>
  <c r="CV11" i="19"/>
  <c r="CN11" i="19"/>
  <c r="DC11" i="19"/>
  <c r="CU11" i="19"/>
  <c r="DB11" i="19"/>
  <c r="CT11" i="19"/>
  <c r="CX11" i="19"/>
  <c r="CW11" i="19"/>
  <c r="CS11" i="19"/>
  <c r="CY11" i="19"/>
  <c r="CR11" i="19"/>
  <c r="CO11" i="19"/>
  <c r="CQ11" i="19"/>
  <c r="CP11" i="19"/>
  <c r="DA11" i="19"/>
  <c r="CZ11" i="19"/>
  <c r="AT11" i="19"/>
  <c r="AL11" i="19"/>
  <c r="AS11" i="19"/>
  <c r="AK11" i="19"/>
  <c r="AR11" i="19"/>
  <c r="AJ11" i="19"/>
  <c r="AV11" i="19"/>
  <c r="AU11" i="19"/>
  <c r="AQ11" i="19"/>
  <c r="AN11" i="19"/>
  <c r="AM11" i="19"/>
  <c r="AX11" i="19"/>
  <c r="AI11" i="19"/>
  <c r="AO11" i="19"/>
  <c r="AW11" i="19"/>
  <c r="AP11" i="19"/>
  <c r="EF11" i="19"/>
  <c r="EE11" i="19"/>
  <c r="ED11" i="19"/>
  <c r="EG11" i="19"/>
  <c r="ED9" i="10"/>
  <c r="EE9" i="10"/>
  <c r="EF9" i="10"/>
  <c r="EG9" i="10"/>
  <c r="CQ8" i="10"/>
  <c r="DB8" i="10"/>
  <c r="CY8" i="10"/>
  <c r="CU8" i="10"/>
  <c r="CN8" i="10"/>
  <c r="CR8" i="10"/>
  <c r="CV8" i="10"/>
  <c r="CZ8" i="10"/>
  <c r="CO8" i="10"/>
  <c r="CS8" i="10"/>
  <c r="CW8" i="10"/>
  <c r="DA8" i="10"/>
  <c r="CP8" i="10"/>
  <c r="DC8" i="10"/>
  <c r="CX8" i="10"/>
  <c r="CT8" i="10"/>
  <c r="Z10" i="10"/>
  <c r="EA11" i="10"/>
  <c r="BP10" i="10"/>
  <c r="BL10" i="10"/>
  <c r="BI10" i="10"/>
  <c r="BK10" i="10"/>
  <c r="EB10" i="10"/>
  <c r="BQ10" i="10"/>
  <c r="BE10" i="10"/>
  <c r="BF10" i="10"/>
  <c r="BM10" i="10"/>
  <c r="BN10" i="10"/>
  <c r="BB10" i="10"/>
  <c r="BG10" i="10"/>
  <c r="BC10" i="10"/>
  <c r="BO10" i="10"/>
  <c r="BD10" i="10"/>
  <c r="BH10" i="10"/>
  <c r="BJ10" i="10"/>
  <c r="AQ9" i="10"/>
  <c r="AU9" i="10"/>
  <c r="AK9" i="10"/>
  <c r="AI9" i="10"/>
  <c r="AJ9" i="10"/>
  <c r="AN9" i="10"/>
  <c r="AO9" i="10"/>
  <c r="AX9" i="10"/>
  <c r="AR9" i="10"/>
  <c r="AV9" i="10"/>
  <c r="AM9" i="10"/>
  <c r="AS9" i="10"/>
  <c r="AW9" i="10"/>
  <c r="AL9" i="10"/>
  <c r="AP9" i="10"/>
  <c r="AT9" i="10"/>
  <c r="BX9" i="10"/>
  <c r="CH9" i="10"/>
  <c r="BU9" i="10"/>
  <c r="BY9" i="10"/>
  <c r="BV9" i="10"/>
  <c r="CF9" i="10"/>
  <c r="CC9" i="10"/>
  <c r="CG9" i="10"/>
  <c r="CJ9" i="10"/>
  <c r="CB9" i="10"/>
  <c r="CD9" i="10"/>
  <c r="CE9" i="10"/>
  <c r="CI9" i="10"/>
  <c r="BW9" i="10"/>
  <c r="BZ9" i="10"/>
  <c r="CA9" i="10"/>
  <c r="DF19" i="10" l="1"/>
  <c r="DG19" i="10"/>
  <c r="DH19" i="10"/>
  <c r="DI19" i="10"/>
  <c r="DJ19" i="10"/>
  <c r="DK19" i="10"/>
  <c r="DL19" i="10"/>
  <c r="DM19" i="10"/>
  <c r="DN19" i="10"/>
  <c r="DO19" i="10"/>
  <c r="DP19" i="10"/>
  <c r="DQ19" i="10"/>
  <c r="DR19" i="10"/>
  <c r="DS19" i="10"/>
  <c r="DT19" i="10"/>
  <c r="DU19" i="10"/>
  <c r="DY19" i="10"/>
  <c r="CJ12" i="22"/>
  <c r="CB12" i="22"/>
  <c r="CI12" i="22"/>
  <c r="CA12" i="22"/>
  <c r="CH12" i="22"/>
  <c r="BZ12" i="22"/>
  <c r="CG12" i="22"/>
  <c r="BY12" i="22"/>
  <c r="CF12" i="22"/>
  <c r="BX12" i="22"/>
  <c r="CE12" i="22"/>
  <c r="BW12" i="22"/>
  <c r="BV12" i="22"/>
  <c r="BU12" i="22"/>
  <c r="CD12" i="22"/>
  <c r="CC12" i="22"/>
  <c r="EE12" i="22"/>
  <c r="ED12" i="22"/>
  <c r="EG12" i="22"/>
  <c r="EF12" i="22"/>
  <c r="AR12" i="22"/>
  <c r="AJ12" i="22"/>
  <c r="AQ12" i="22"/>
  <c r="AI12" i="22"/>
  <c r="AX12" i="22"/>
  <c r="AP12" i="22"/>
  <c r="AW12" i="22"/>
  <c r="AO12" i="22"/>
  <c r="AV12" i="22"/>
  <c r="AN12" i="22"/>
  <c r="AU12" i="22"/>
  <c r="AM12" i="22"/>
  <c r="AT12" i="22"/>
  <c r="AS12" i="22"/>
  <c r="AL12" i="22"/>
  <c r="AK12" i="22"/>
  <c r="DS14" i="22"/>
  <c r="DK14" i="22"/>
  <c r="DR14" i="22"/>
  <c r="DJ14" i="22"/>
  <c r="DN14" i="22"/>
  <c r="DY14" i="22"/>
  <c r="DM14" i="22"/>
  <c r="DL14" i="22"/>
  <c r="DU14" i="22"/>
  <c r="DI14" i="22"/>
  <c r="DT14" i="22"/>
  <c r="DH14" i="22"/>
  <c r="DQ14" i="22"/>
  <c r="DG14" i="22"/>
  <c r="DO14" i="22"/>
  <c r="DF14" i="22"/>
  <c r="EA14" i="22"/>
  <c r="DP14" i="22"/>
  <c r="EC13" i="22"/>
  <c r="DZ13" i="22"/>
  <c r="Z13" i="22"/>
  <c r="DB12" i="22"/>
  <c r="CT12" i="22"/>
  <c r="DA12" i="22"/>
  <c r="CS12" i="22"/>
  <c r="CZ12" i="22"/>
  <c r="CR12" i="22"/>
  <c r="CY12" i="22"/>
  <c r="CQ12" i="22"/>
  <c r="CX12" i="22"/>
  <c r="CP12" i="22"/>
  <c r="CW12" i="22"/>
  <c r="CO12" i="22"/>
  <c r="DC12" i="22"/>
  <c r="CV12" i="22"/>
  <c r="CU12" i="22"/>
  <c r="CN12" i="22"/>
  <c r="BJ13" i="22"/>
  <c r="BB13" i="22"/>
  <c r="BQ13" i="22"/>
  <c r="BI13" i="22"/>
  <c r="BL13" i="22"/>
  <c r="EB13" i="22"/>
  <c r="BK13" i="22"/>
  <c r="BH13" i="22"/>
  <c r="BG13" i="22"/>
  <c r="BP13" i="22"/>
  <c r="BF13" i="22"/>
  <c r="BO13" i="22"/>
  <c r="BE13" i="22"/>
  <c r="BN13" i="22"/>
  <c r="BM13" i="22"/>
  <c r="BD13" i="22"/>
  <c r="BC13" i="22"/>
  <c r="CH10" i="21"/>
  <c r="BZ10" i="21"/>
  <c r="CE10" i="21"/>
  <c r="BW10" i="21"/>
  <c r="CB10" i="21"/>
  <c r="CA10" i="21"/>
  <c r="CI10" i="21"/>
  <c r="BX10" i="21"/>
  <c r="CG10" i="21"/>
  <c r="CF10" i="21"/>
  <c r="BY10" i="21"/>
  <c r="CD10" i="21"/>
  <c r="CC10" i="21"/>
  <c r="CJ10" i="21"/>
  <c r="BV10" i="21"/>
  <c r="BU10" i="21"/>
  <c r="BO11" i="21"/>
  <c r="BG11" i="21"/>
  <c r="BL11" i="21"/>
  <c r="BD11" i="21"/>
  <c r="BN11" i="21"/>
  <c r="BC11" i="21"/>
  <c r="BM11" i="21"/>
  <c r="BB11" i="21"/>
  <c r="BJ11" i="21"/>
  <c r="BQ11" i="21"/>
  <c r="BP11" i="21"/>
  <c r="BK11" i="21"/>
  <c r="EB11" i="21"/>
  <c r="BH11" i="21"/>
  <c r="BI11" i="21"/>
  <c r="BF11" i="21"/>
  <c r="BE11" i="21"/>
  <c r="CZ10" i="21"/>
  <c r="CR10" i="21"/>
  <c r="CW10" i="21"/>
  <c r="CO10" i="21"/>
  <c r="CY10" i="21"/>
  <c r="CN10" i="21"/>
  <c r="CX10" i="21"/>
  <c r="CU10" i="21"/>
  <c r="DA10" i="21"/>
  <c r="CQ10" i="21"/>
  <c r="CV10" i="21"/>
  <c r="CT10" i="21"/>
  <c r="CS10" i="21"/>
  <c r="DB10" i="21"/>
  <c r="CP10" i="21"/>
  <c r="DC10" i="21"/>
  <c r="EG10" i="21"/>
  <c r="EE10" i="21"/>
  <c r="EF10" i="21"/>
  <c r="ED10" i="21"/>
  <c r="DT12" i="21"/>
  <c r="DL12" i="21"/>
  <c r="EA12" i="21"/>
  <c r="DQ12" i="21"/>
  <c r="DI12" i="21"/>
  <c r="DN12" i="21"/>
  <c r="DM12" i="21"/>
  <c r="DU12" i="21"/>
  <c r="DJ12" i="21"/>
  <c r="DO12" i="21"/>
  <c r="DK12" i="21"/>
  <c r="DF12" i="21"/>
  <c r="DH12" i="21"/>
  <c r="DG12" i="21"/>
  <c r="DR12" i="21"/>
  <c r="DS12" i="21"/>
  <c r="DP12" i="21"/>
  <c r="DY12" i="21"/>
  <c r="EC11" i="21"/>
  <c r="DZ11" i="21"/>
  <c r="Z11" i="21"/>
  <c r="AX10" i="21"/>
  <c r="AP10" i="21"/>
  <c r="AU10" i="21"/>
  <c r="AM10" i="21"/>
  <c r="AR10" i="21"/>
  <c r="AQ10" i="21"/>
  <c r="AN10" i="21"/>
  <c r="AW10" i="21"/>
  <c r="AI10" i="21"/>
  <c r="AV10" i="21"/>
  <c r="AO10" i="21"/>
  <c r="AT10" i="21"/>
  <c r="AS10" i="21"/>
  <c r="AL10" i="21"/>
  <c r="AK10" i="21"/>
  <c r="AJ10" i="21"/>
  <c r="AR13" i="20"/>
  <c r="AJ13" i="20"/>
  <c r="AW13" i="20"/>
  <c r="AN13" i="20"/>
  <c r="AV13" i="20"/>
  <c r="AM13" i="20"/>
  <c r="AU13" i="20"/>
  <c r="AL13" i="20"/>
  <c r="AT13" i="20"/>
  <c r="AK13" i="20"/>
  <c r="AS13" i="20"/>
  <c r="AI13" i="20"/>
  <c r="AX13" i="20"/>
  <c r="AO13" i="20"/>
  <c r="AQ13" i="20"/>
  <c r="AP13" i="20"/>
  <c r="BQ14" i="20"/>
  <c r="BI14" i="20"/>
  <c r="BJ14" i="20"/>
  <c r="BH14" i="20"/>
  <c r="BP14" i="20"/>
  <c r="BG14" i="20"/>
  <c r="BO14" i="20"/>
  <c r="BF14" i="20"/>
  <c r="BN14" i="20"/>
  <c r="BE14" i="20"/>
  <c r="EB14" i="20"/>
  <c r="BK14" i="20"/>
  <c r="BB14" i="20"/>
  <c r="BL14" i="20"/>
  <c r="BD14" i="20"/>
  <c r="BC14" i="20"/>
  <c r="BM14" i="20"/>
  <c r="ED13" i="20"/>
  <c r="EG13" i="20"/>
  <c r="EF13" i="20"/>
  <c r="EE13" i="20"/>
  <c r="DB13" i="20"/>
  <c r="CT13" i="20"/>
  <c r="CV13" i="20"/>
  <c r="CU13" i="20"/>
  <c r="DC13" i="20"/>
  <c r="CS13" i="20"/>
  <c r="DA13" i="20"/>
  <c r="CR13" i="20"/>
  <c r="CZ13" i="20"/>
  <c r="CQ13" i="20"/>
  <c r="CW13" i="20"/>
  <c r="CN13" i="20"/>
  <c r="CY13" i="20"/>
  <c r="CX13" i="20"/>
  <c r="CP13" i="20"/>
  <c r="CO13" i="20"/>
  <c r="DN15" i="20"/>
  <c r="DF15" i="20"/>
  <c r="DT15" i="20"/>
  <c r="DR15" i="20"/>
  <c r="DJ15" i="20"/>
  <c r="EA15" i="20"/>
  <c r="DQ15" i="20"/>
  <c r="DI15" i="20"/>
  <c r="DO15" i="20"/>
  <c r="DM15" i="20"/>
  <c r="DL15" i="20"/>
  <c r="DY15" i="20"/>
  <c r="DK15" i="20"/>
  <c r="DH15" i="20"/>
  <c r="DP15" i="20"/>
  <c r="DG15" i="20"/>
  <c r="DS15" i="20"/>
  <c r="DU15" i="20"/>
  <c r="EC14" i="20"/>
  <c r="Z14" i="20"/>
  <c r="DZ14" i="20"/>
  <c r="CJ13" i="20"/>
  <c r="CB13" i="20"/>
  <c r="CA13" i="20"/>
  <c r="CI13" i="20"/>
  <c r="BZ13" i="20"/>
  <c r="CH13" i="20"/>
  <c r="BY13" i="20"/>
  <c r="CG13" i="20"/>
  <c r="BX13" i="20"/>
  <c r="CF13" i="20"/>
  <c r="BW13" i="20"/>
  <c r="CC13" i="20"/>
  <c r="BU13" i="20"/>
  <c r="BV13" i="20"/>
  <c r="CD13" i="20"/>
  <c r="CE13" i="20"/>
  <c r="CG12" i="19"/>
  <c r="BY12" i="19"/>
  <c r="CF12" i="19"/>
  <c r="BX12" i="19"/>
  <c r="CE12" i="19"/>
  <c r="BW12" i="19"/>
  <c r="CI12" i="19"/>
  <c r="BU12" i="19"/>
  <c r="CH12" i="19"/>
  <c r="CD12" i="19"/>
  <c r="CC12" i="19"/>
  <c r="CJ12" i="19"/>
  <c r="BZ12" i="19"/>
  <c r="CB12" i="19"/>
  <c r="CA12" i="19"/>
  <c r="BV12" i="19"/>
  <c r="AW12" i="19"/>
  <c r="AO12" i="19"/>
  <c r="AV12" i="19"/>
  <c r="AN12" i="19"/>
  <c r="AU12" i="19"/>
  <c r="AM12" i="19"/>
  <c r="AR12" i="19"/>
  <c r="AQ12" i="19"/>
  <c r="AP12" i="19"/>
  <c r="AL12" i="19"/>
  <c r="AJ12" i="19"/>
  <c r="AI12" i="19"/>
  <c r="AX12" i="19"/>
  <c r="AT12" i="19"/>
  <c r="AK12" i="19"/>
  <c r="AS12" i="19"/>
  <c r="DO14" i="19"/>
  <c r="DG14" i="19"/>
  <c r="DN14" i="19"/>
  <c r="DF14" i="19"/>
  <c r="DU14" i="19"/>
  <c r="DM14" i="19"/>
  <c r="DS14" i="19"/>
  <c r="DH14" i="19"/>
  <c r="DR14" i="19"/>
  <c r="DQ14" i="19"/>
  <c r="DP14" i="19"/>
  <c r="DI14" i="19"/>
  <c r="EA14" i="19"/>
  <c r="DT14" i="19"/>
  <c r="DL14" i="19"/>
  <c r="DK14" i="19"/>
  <c r="DJ14" i="19"/>
  <c r="DY14" i="19"/>
  <c r="DZ13" i="19"/>
  <c r="EC13" i="19"/>
  <c r="Z13" i="19"/>
  <c r="BN13" i="19"/>
  <c r="BF13" i="19"/>
  <c r="BM13" i="19"/>
  <c r="BE13" i="19"/>
  <c r="BL13" i="19"/>
  <c r="BD13" i="19"/>
  <c r="BK13" i="19"/>
  <c r="BJ13" i="19"/>
  <c r="EB13" i="19"/>
  <c r="BI13" i="19"/>
  <c r="BH13" i="19"/>
  <c r="BG13" i="19"/>
  <c r="BC13" i="19"/>
  <c r="BB13" i="19"/>
  <c r="BP13" i="19"/>
  <c r="BO13" i="19"/>
  <c r="BQ13" i="19"/>
  <c r="CY12" i="19"/>
  <c r="CQ12" i="19"/>
  <c r="CX12" i="19"/>
  <c r="CP12" i="19"/>
  <c r="CW12" i="19"/>
  <c r="CO12" i="19"/>
  <c r="CV12" i="19"/>
  <c r="CU12" i="19"/>
  <c r="CT12" i="19"/>
  <c r="CS12" i="19"/>
  <c r="DA12" i="19"/>
  <c r="DC12" i="19"/>
  <c r="DB12" i="19"/>
  <c r="CZ12" i="19"/>
  <c r="CR12" i="19"/>
  <c r="CN12" i="19"/>
  <c r="EG12" i="19"/>
  <c r="EF12" i="19"/>
  <c r="EE12" i="19"/>
  <c r="ED12" i="19"/>
  <c r="EG10" i="10"/>
  <c r="ED10" i="10"/>
  <c r="EE10" i="10"/>
  <c r="EF10" i="10"/>
  <c r="CQ9" i="10"/>
  <c r="DB9" i="10"/>
  <c r="CY9" i="10"/>
  <c r="CU9" i="10"/>
  <c r="CN9" i="10"/>
  <c r="CR9" i="10"/>
  <c r="CX9" i="10"/>
  <c r="CV9" i="10"/>
  <c r="CZ9" i="10"/>
  <c r="CO9" i="10"/>
  <c r="CS9" i="10"/>
  <c r="CW9" i="10"/>
  <c r="DA9" i="10"/>
  <c r="CP9" i="10"/>
  <c r="DC9" i="10"/>
  <c r="CT9" i="10"/>
  <c r="BN11" i="10"/>
  <c r="BB11" i="10"/>
  <c r="BG11" i="10"/>
  <c r="BC11" i="10"/>
  <c r="BO11" i="10"/>
  <c r="BD11" i="10"/>
  <c r="BH11" i="10"/>
  <c r="BJ11" i="10"/>
  <c r="BP11" i="10"/>
  <c r="BK11" i="10"/>
  <c r="BI11" i="10"/>
  <c r="BL11" i="10"/>
  <c r="EB11" i="10"/>
  <c r="BQ11" i="10"/>
  <c r="BE11" i="10"/>
  <c r="BF11" i="10"/>
  <c r="BM11" i="10"/>
  <c r="Z11" i="10"/>
  <c r="EA12" i="10"/>
  <c r="BX10" i="10"/>
  <c r="CH10" i="10"/>
  <c r="BZ10" i="10"/>
  <c r="BU10" i="10"/>
  <c r="BY10" i="10"/>
  <c r="CB10" i="10"/>
  <c r="CD10" i="10"/>
  <c r="CC10" i="10"/>
  <c r="CG10" i="10"/>
  <c r="CI10" i="10"/>
  <c r="BV10" i="10"/>
  <c r="CJ10" i="10"/>
  <c r="BW10" i="10"/>
  <c r="CA10" i="10"/>
  <c r="CE10" i="10"/>
  <c r="CF10" i="10"/>
  <c r="AL10" i="10"/>
  <c r="AW10" i="10"/>
  <c r="AQ10" i="10"/>
  <c r="AT10" i="10"/>
  <c r="AX10" i="10"/>
  <c r="AU10" i="10"/>
  <c r="AK10" i="10"/>
  <c r="AO10" i="10"/>
  <c r="AI10" i="10"/>
  <c r="AM10" i="10"/>
  <c r="AJ10" i="10"/>
  <c r="AN10" i="10"/>
  <c r="AR10" i="10"/>
  <c r="AV10" i="10"/>
  <c r="AP10" i="10"/>
  <c r="AS10" i="10"/>
  <c r="DF20" i="10" l="1"/>
  <c r="DG20" i="10"/>
  <c r="DH20" i="10"/>
  <c r="DI20" i="10"/>
  <c r="DJ20" i="10"/>
  <c r="DK20" i="10"/>
  <c r="DL20" i="10"/>
  <c r="DM20" i="10"/>
  <c r="DN20" i="10"/>
  <c r="DO20" i="10"/>
  <c r="DP20" i="10"/>
  <c r="DQ20" i="10"/>
  <c r="DR20" i="10"/>
  <c r="DS20" i="10"/>
  <c r="DT20" i="10"/>
  <c r="DU20" i="10"/>
  <c r="DY20" i="10"/>
  <c r="BQ14" i="22"/>
  <c r="BI14" i="22"/>
  <c r="EB14" i="22"/>
  <c r="BP14" i="22"/>
  <c r="BH14" i="22"/>
  <c r="BF14" i="22"/>
  <c r="BO14" i="22"/>
  <c r="BE14" i="22"/>
  <c r="BN14" i="22"/>
  <c r="BD14" i="22"/>
  <c r="BM14" i="22"/>
  <c r="BC14" i="22"/>
  <c r="BL14" i="22"/>
  <c r="BB14" i="22"/>
  <c r="BK14" i="22"/>
  <c r="BJ14" i="22"/>
  <c r="BG14" i="22"/>
  <c r="CJ13" i="22"/>
  <c r="CB13" i="22"/>
  <c r="CI13" i="22"/>
  <c r="CA13" i="22"/>
  <c r="CG13" i="22"/>
  <c r="BW13" i="22"/>
  <c r="CF13" i="22"/>
  <c r="BV13" i="22"/>
  <c r="CE13" i="22"/>
  <c r="BU13" i="22"/>
  <c r="CD13" i="22"/>
  <c r="CC13" i="22"/>
  <c r="BZ13" i="22"/>
  <c r="BY13" i="22"/>
  <c r="CH13" i="22"/>
  <c r="BX13" i="22"/>
  <c r="AR13" i="22"/>
  <c r="AJ13" i="22"/>
  <c r="AQ13" i="22"/>
  <c r="AI13" i="22"/>
  <c r="AO13" i="22"/>
  <c r="AX13" i="22"/>
  <c r="AN13" i="22"/>
  <c r="AW13" i="22"/>
  <c r="AM13" i="22"/>
  <c r="AV13" i="22"/>
  <c r="AL13" i="22"/>
  <c r="AU13" i="22"/>
  <c r="AK13" i="22"/>
  <c r="AT13" i="22"/>
  <c r="AS13" i="22"/>
  <c r="AP13" i="22"/>
  <c r="DT15" i="22"/>
  <c r="DL15" i="22"/>
  <c r="DR15" i="22"/>
  <c r="DJ15" i="22"/>
  <c r="EA15" i="22"/>
  <c r="DQ15" i="22"/>
  <c r="DI15" i="22"/>
  <c r="DP15" i="22"/>
  <c r="DH15" i="22"/>
  <c r="DO15" i="22"/>
  <c r="DG15" i="22"/>
  <c r="DU15" i="22"/>
  <c r="DS15" i="22"/>
  <c r="DN15" i="22"/>
  <c r="DM15" i="22"/>
  <c r="DK15" i="22"/>
  <c r="DF15" i="22"/>
  <c r="DY15" i="22"/>
  <c r="Z14" i="22"/>
  <c r="DZ14" i="22"/>
  <c r="EC14" i="22"/>
  <c r="DB13" i="22"/>
  <c r="CT13" i="22"/>
  <c r="DA13" i="22"/>
  <c r="CS13" i="22"/>
  <c r="CU13" i="22"/>
  <c r="CR13" i="22"/>
  <c r="DC13" i="22"/>
  <c r="CQ13" i="22"/>
  <c r="CZ13" i="22"/>
  <c r="CP13" i="22"/>
  <c r="CY13" i="22"/>
  <c r="CO13" i="22"/>
  <c r="CX13" i="22"/>
  <c r="CN13" i="22"/>
  <c r="CW13" i="22"/>
  <c r="CV13" i="22"/>
  <c r="ED13" i="22"/>
  <c r="EE13" i="22"/>
  <c r="EG13" i="22"/>
  <c r="EF13" i="22"/>
  <c r="DS13" i="21"/>
  <c r="DK13" i="21"/>
  <c r="DP13" i="21"/>
  <c r="DH13" i="21"/>
  <c r="DL13" i="21"/>
  <c r="DU13" i="21"/>
  <c r="DJ13" i="21"/>
  <c r="DR13" i="21"/>
  <c r="DG13" i="21"/>
  <c r="DM13" i="21"/>
  <c r="EA13" i="21"/>
  <c r="DI13" i="21"/>
  <c r="DT13" i="21"/>
  <c r="DY13" i="21"/>
  <c r="DF13" i="21"/>
  <c r="DO13" i="21"/>
  <c r="DN13" i="21"/>
  <c r="DQ13" i="21"/>
  <c r="Z12" i="21"/>
  <c r="EC12" i="21"/>
  <c r="DZ12" i="21"/>
  <c r="CG11" i="21"/>
  <c r="BY11" i="21"/>
  <c r="CD11" i="21"/>
  <c r="BV11" i="21"/>
  <c r="CA11" i="21"/>
  <c r="CJ11" i="21"/>
  <c r="BZ11" i="21"/>
  <c r="CH11" i="21"/>
  <c r="BW11" i="21"/>
  <c r="CI11" i="21"/>
  <c r="CF11" i="21"/>
  <c r="CB11" i="21"/>
  <c r="CE11" i="21"/>
  <c r="CC11" i="21"/>
  <c r="BX11" i="21"/>
  <c r="BU11" i="21"/>
  <c r="BJ12" i="21"/>
  <c r="BB12" i="21"/>
  <c r="BO12" i="21"/>
  <c r="BG12" i="21"/>
  <c r="BH12" i="21"/>
  <c r="BQ12" i="21"/>
  <c r="BF12" i="21"/>
  <c r="BN12" i="21"/>
  <c r="BD12" i="21"/>
  <c r="BM12" i="21"/>
  <c r="BL12" i="21"/>
  <c r="BE12" i="21"/>
  <c r="BK12" i="21"/>
  <c r="EB12" i="21"/>
  <c r="BI12" i="21"/>
  <c r="BP12" i="21"/>
  <c r="BC12" i="21"/>
  <c r="CY11" i="21"/>
  <c r="CQ11" i="21"/>
  <c r="CV11" i="21"/>
  <c r="CN11" i="21"/>
  <c r="CX11" i="21"/>
  <c r="CW11" i="21"/>
  <c r="CT11" i="21"/>
  <c r="DA11" i="21"/>
  <c r="CZ11" i="21"/>
  <c r="CU11" i="21"/>
  <c r="CR11" i="21"/>
  <c r="CS11" i="21"/>
  <c r="CP11" i="21"/>
  <c r="DC11" i="21"/>
  <c r="DB11" i="21"/>
  <c r="CO11" i="21"/>
  <c r="EF11" i="21"/>
  <c r="EG11" i="21"/>
  <c r="EE11" i="21"/>
  <c r="ED11" i="21"/>
  <c r="AW11" i="21"/>
  <c r="AO11" i="21"/>
  <c r="AT11" i="21"/>
  <c r="AL11" i="21"/>
  <c r="AQ11" i="21"/>
  <c r="AP11" i="21"/>
  <c r="AX11" i="21"/>
  <c r="AM11" i="21"/>
  <c r="AV11" i="21"/>
  <c r="AU11" i="21"/>
  <c r="AN11" i="21"/>
  <c r="AS11" i="21"/>
  <c r="AR11" i="21"/>
  <c r="AJ11" i="21"/>
  <c r="AI11" i="21"/>
  <c r="AK11" i="21"/>
  <c r="BL15" i="20"/>
  <c r="BD15" i="20"/>
  <c r="EB15" i="20"/>
  <c r="BP15" i="20"/>
  <c r="BH15" i="20"/>
  <c r="BO15" i="20"/>
  <c r="BE15" i="20"/>
  <c r="BN15" i="20"/>
  <c r="BC15" i="20"/>
  <c r="BM15" i="20"/>
  <c r="BB15" i="20"/>
  <c r="BK15" i="20"/>
  <c r="BJ15" i="20"/>
  <c r="BQ15" i="20"/>
  <c r="BF15" i="20"/>
  <c r="BI15" i="20"/>
  <c r="BG15" i="20"/>
  <c r="CE14" i="20"/>
  <c r="CI14" i="20"/>
  <c r="CA14" i="20"/>
  <c r="CD14" i="20"/>
  <c r="BU14" i="20"/>
  <c r="CC14" i="20"/>
  <c r="CB14" i="20"/>
  <c r="BZ14" i="20"/>
  <c r="CJ14" i="20"/>
  <c r="BY14" i="20"/>
  <c r="CF14" i="20"/>
  <c r="BV14" i="20"/>
  <c r="CH14" i="20"/>
  <c r="CG14" i="20"/>
  <c r="BX14" i="20"/>
  <c r="BW14" i="20"/>
  <c r="EG14" i="20"/>
  <c r="EF14" i="20"/>
  <c r="EE14" i="20"/>
  <c r="ED14" i="20"/>
  <c r="DN16" i="20"/>
  <c r="DF16" i="20"/>
  <c r="DU16" i="20"/>
  <c r="DM16" i="20"/>
  <c r="DT16" i="20"/>
  <c r="DL16" i="20"/>
  <c r="DR16" i="20"/>
  <c r="DJ16" i="20"/>
  <c r="EA16" i="20"/>
  <c r="DQ16" i="20"/>
  <c r="DI16" i="20"/>
  <c r="DH16" i="20"/>
  <c r="DG16" i="20"/>
  <c r="DY16" i="20"/>
  <c r="DS16" i="20"/>
  <c r="DK16" i="20"/>
  <c r="DP16" i="20"/>
  <c r="DO16" i="20"/>
  <c r="EC15" i="20"/>
  <c r="Z15" i="20"/>
  <c r="DZ15" i="20"/>
  <c r="AQ14" i="20"/>
  <c r="AI14" i="20"/>
  <c r="AP14" i="20"/>
  <c r="AX14" i="20"/>
  <c r="AO14" i="20"/>
  <c r="AW14" i="20"/>
  <c r="AN14" i="20"/>
  <c r="AV14" i="20"/>
  <c r="AM14" i="20"/>
  <c r="AU14" i="20"/>
  <c r="AL14" i="20"/>
  <c r="AR14" i="20"/>
  <c r="AJ14" i="20"/>
  <c r="AK14" i="20"/>
  <c r="AT14" i="20"/>
  <c r="AS14" i="20"/>
  <c r="CW14" i="20"/>
  <c r="CO14" i="20"/>
  <c r="DA14" i="20"/>
  <c r="CS14" i="20"/>
  <c r="DB14" i="20"/>
  <c r="CQ14" i="20"/>
  <c r="CZ14" i="20"/>
  <c r="CP14" i="20"/>
  <c r="CY14" i="20"/>
  <c r="CN14" i="20"/>
  <c r="CX14" i="20"/>
  <c r="CV14" i="20"/>
  <c r="DC14" i="20"/>
  <c r="CR14" i="20"/>
  <c r="CT14" i="20"/>
  <c r="CU14" i="20"/>
  <c r="CF13" i="19"/>
  <c r="BX13" i="19"/>
  <c r="CE13" i="19"/>
  <c r="BW13" i="19"/>
  <c r="CD13" i="19"/>
  <c r="BV13" i="19"/>
  <c r="CA13" i="19"/>
  <c r="BZ13" i="19"/>
  <c r="CJ13" i="19"/>
  <c r="BY13" i="19"/>
  <c r="CI13" i="19"/>
  <c r="BU13" i="19"/>
  <c r="CH13" i="19"/>
  <c r="CG13" i="19"/>
  <c r="CC13" i="19"/>
  <c r="CB13" i="19"/>
  <c r="BM14" i="19"/>
  <c r="BE14" i="19"/>
  <c r="BL14" i="19"/>
  <c r="BD14" i="19"/>
  <c r="BK14" i="19"/>
  <c r="BC14" i="19"/>
  <c r="BP14" i="19"/>
  <c r="BB14" i="19"/>
  <c r="BO14" i="19"/>
  <c r="BN14" i="19"/>
  <c r="EB14" i="19"/>
  <c r="BJ14" i="19"/>
  <c r="BG14" i="19"/>
  <c r="BF14" i="19"/>
  <c r="BI14" i="19"/>
  <c r="BH14" i="19"/>
  <c r="BQ14" i="19"/>
  <c r="CX13" i="19"/>
  <c r="CP13" i="19"/>
  <c r="CW13" i="19"/>
  <c r="CO13" i="19"/>
  <c r="CV13" i="19"/>
  <c r="CN13" i="19"/>
  <c r="DB13" i="19"/>
  <c r="CQ13" i="19"/>
  <c r="DA13" i="19"/>
  <c r="CZ13" i="19"/>
  <c r="CY13" i="19"/>
  <c r="CT13" i="19"/>
  <c r="DC13" i="19"/>
  <c r="CU13" i="19"/>
  <c r="CS13" i="19"/>
  <c r="CR13" i="19"/>
  <c r="AV13" i="19"/>
  <c r="AN13" i="19"/>
  <c r="AU13" i="19"/>
  <c r="AM13" i="19"/>
  <c r="AT13" i="19"/>
  <c r="AL13" i="19"/>
  <c r="AX13" i="19"/>
  <c r="AJ13" i="19"/>
  <c r="AW13" i="19"/>
  <c r="AI13" i="19"/>
  <c r="AS13" i="19"/>
  <c r="AR13" i="19"/>
  <c r="AQ13" i="19"/>
  <c r="AO13" i="19"/>
  <c r="AP13" i="19"/>
  <c r="AK13" i="19"/>
  <c r="DP15" i="19"/>
  <c r="DH15" i="19"/>
  <c r="DO15" i="19"/>
  <c r="DG15" i="19"/>
  <c r="DT15" i="19"/>
  <c r="DJ15" i="19"/>
  <c r="DS15" i="19"/>
  <c r="DI15" i="19"/>
  <c r="DR15" i="19"/>
  <c r="DF15" i="19"/>
  <c r="DQ15" i="19"/>
  <c r="DN15" i="19"/>
  <c r="DM15" i="19"/>
  <c r="DL15" i="19"/>
  <c r="Z14" i="19"/>
  <c r="DU15" i="19"/>
  <c r="EA15" i="19"/>
  <c r="DZ14" i="19"/>
  <c r="DK15" i="19"/>
  <c r="EC14" i="19"/>
  <c r="DY15" i="19"/>
  <c r="EG13" i="19"/>
  <c r="EF13" i="19"/>
  <c r="ED13" i="19"/>
  <c r="EE13" i="19"/>
  <c r="ED11" i="10"/>
  <c r="EE11" i="10"/>
  <c r="EF11" i="10"/>
  <c r="EG11" i="10"/>
  <c r="BX11" i="10"/>
  <c r="CH11" i="10"/>
  <c r="CF11" i="10"/>
  <c r="CI11" i="10"/>
  <c r="BU11" i="10"/>
  <c r="BY11" i="10"/>
  <c r="BV11" i="10"/>
  <c r="CC11" i="10"/>
  <c r="CG11" i="10"/>
  <c r="CJ11" i="10"/>
  <c r="CB11" i="10"/>
  <c r="CE11" i="10"/>
  <c r="CD11" i="10"/>
  <c r="BW11" i="10"/>
  <c r="BZ11" i="10"/>
  <c r="CA11" i="10"/>
  <c r="AI11" i="10"/>
  <c r="AM11" i="10"/>
  <c r="AW11" i="10"/>
  <c r="AP11" i="10"/>
  <c r="AQ11" i="10"/>
  <c r="AU11" i="10"/>
  <c r="AR11" i="10"/>
  <c r="AJ11" i="10"/>
  <c r="AN11" i="10"/>
  <c r="AV11" i="10"/>
  <c r="AK11" i="10"/>
  <c r="AX11" i="10"/>
  <c r="AS11" i="10"/>
  <c r="AO11" i="10"/>
  <c r="AL11" i="10"/>
  <c r="AT11" i="10"/>
  <c r="BL12" i="10"/>
  <c r="BJ12" i="10"/>
  <c r="BI12" i="10"/>
  <c r="BN12" i="10"/>
  <c r="EB12" i="10"/>
  <c r="BH12" i="10"/>
  <c r="BQ12" i="10"/>
  <c r="BM12" i="10"/>
  <c r="BO12" i="10"/>
  <c r="BB12" i="10"/>
  <c r="BC12" i="10"/>
  <c r="BK12" i="10"/>
  <c r="BG12" i="10"/>
  <c r="BF12" i="10"/>
  <c r="BE12" i="10"/>
  <c r="BP12" i="10"/>
  <c r="BD12" i="10"/>
  <c r="CQ10" i="10"/>
  <c r="DB10" i="10"/>
  <c r="CY10" i="10"/>
  <c r="CU10" i="10"/>
  <c r="CN10" i="10"/>
  <c r="CR10" i="10"/>
  <c r="CV10" i="10"/>
  <c r="CZ10" i="10"/>
  <c r="CX10" i="10"/>
  <c r="CO10" i="10"/>
  <c r="CS10" i="10"/>
  <c r="CW10" i="10"/>
  <c r="DA10" i="10"/>
  <c r="CP10" i="10"/>
  <c r="DC10" i="10"/>
  <c r="CT10" i="10"/>
  <c r="EA13" i="10"/>
  <c r="Z12" i="10"/>
  <c r="DF21" i="10" l="1"/>
  <c r="DG21" i="10"/>
  <c r="DH21" i="10"/>
  <c r="DI21" i="10"/>
  <c r="DJ21" i="10"/>
  <c r="DK21" i="10"/>
  <c r="DL21" i="10"/>
  <c r="DM21" i="10"/>
  <c r="DN21" i="10"/>
  <c r="DO21" i="10"/>
  <c r="DP21" i="10"/>
  <c r="DQ21" i="10"/>
  <c r="DR21" i="10"/>
  <c r="DS21" i="10"/>
  <c r="DT21" i="10"/>
  <c r="DU21" i="10"/>
  <c r="DY21" i="10"/>
  <c r="AQ14" i="22"/>
  <c r="AI14" i="22"/>
  <c r="AX14" i="22"/>
  <c r="AP14" i="22"/>
  <c r="AU14" i="22"/>
  <c r="AK14" i="22"/>
  <c r="AT14" i="22"/>
  <c r="AJ14" i="22"/>
  <c r="AS14" i="22"/>
  <c r="AR14" i="22"/>
  <c r="AO14" i="22"/>
  <c r="AN14" i="22"/>
  <c r="AM14" i="22"/>
  <c r="AL14" i="22"/>
  <c r="AW14" i="22"/>
  <c r="AV14" i="22"/>
  <c r="EB15" i="22"/>
  <c r="BP15" i="22"/>
  <c r="BH15" i="22"/>
  <c r="BO15" i="22"/>
  <c r="BG15" i="22"/>
  <c r="BN15" i="22"/>
  <c r="BF15" i="22"/>
  <c r="BM15" i="22"/>
  <c r="BE15" i="22"/>
  <c r="BK15" i="22"/>
  <c r="BJ15" i="22"/>
  <c r="BI15" i="22"/>
  <c r="BD15" i="22"/>
  <c r="BC15" i="22"/>
  <c r="BB15" i="22"/>
  <c r="BQ15" i="22"/>
  <c r="BL15" i="22"/>
  <c r="EG14" i="22"/>
  <c r="EF14" i="22"/>
  <c r="EE14" i="22"/>
  <c r="ED14" i="22"/>
  <c r="DT16" i="22"/>
  <c r="DL16" i="22"/>
  <c r="DR16" i="22"/>
  <c r="DJ16" i="22"/>
  <c r="EA16" i="22"/>
  <c r="DQ16" i="22"/>
  <c r="DI16" i="22"/>
  <c r="DP16" i="22"/>
  <c r="DH16" i="22"/>
  <c r="DO16" i="22"/>
  <c r="DG16" i="22"/>
  <c r="DK16" i="22"/>
  <c r="DF16" i="22"/>
  <c r="DU16" i="22"/>
  <c r="DS16" i="22"/>
  <c r="DN16" i="22"/>
  <c r="DM16" i="22"/>
  <c r="DY16" i="22"/>
  <c r="DZ15" i="22"/>
  <c r="Z15" i="22"/>
  <c r="EC15" i="22"/>
  <c r="CI14" i="22"/>
  <c r="CA14" i="22"/>
  <c r="CH14" i="22"/>
  <c r="BZ14" i="22"/>
  <c r="CD14" i="22"/>
  <c r="CC14" i="22"/>
  <c r="CB14" i="22"/>
  <c r="BY14" i="22"/>
  <c r="CJ14" i="22"/>
  <c r="BX14" i="22"/>
  <c r="CG14" i="22"/>
  <c r="BW14" i="22"/>
  <c r="BV14" i="22"/>
  <c r="BU14" i="22"/>
  <c r="CF14" i="22"/>
  <c r="CE14" i="22"/>
  <c r="DA14" i="22"/>
  <c r="CS14" i="22"/>
  <c r="CZ14" i="22"/>
  <c r="CR14" i="22"/>
  <c r="DB14" i="22"/>
  <c r="CP14" i="22"/>
  <c r="CY14" i="22"/>
  <c r="CO14" i="22"/>
  <c r="CX14" i="22"/>
  <c r="CN14" i="22"/>
  <c r="CW14" i="22"/>
  <c r="CV14" i="22"/>
  <c r="CU14" i="22"/>
  <c r="DC14" i="22"/>
  <c r="CT14" i="22"/>
  <c r="CQ14" i="22"/>
  <c r="AR12" i="21"/>
  <c r="AJ12" i="21"/>
  <c r="AW12" i="21"/>
  <c r="AO12" i="21"/>
  <c r="AU12" i="21"/>
  <c r="AK12" i="21"/>
  <c r="AT12" i="21"/>
  <c r="AI12" i="21"/>
  <c r="AQ12" i="21"/>
  <c r="AV12" i="21"/>
  <c r="AS12" i="21"/>
  <c r="AP12" i="21"/>
  <c r="AM12" i="21"/>
  <c r="AN12" i="21"/>
  <c r="AX12" i="21"/>
  <c r="AL12" i="21"/>
  <c r="DB12" i="21"/>
  <c r="CT12" i="21"/>
  <c r="CY12" i="21"/>
  <c r="CQ12" i="21"/>
  <c r="DA12" i="21"/>
  <c r="CP12" i="21"/>
  <c r="CZ12" i="21"/>
  <c r="CO12" i="21"/>
  <c r="CW12" i="21"/>
  <c r="CU12" i="21"/>
  <c r="CS12" i="21"/>
  <c r="CR12" i="21"/>
  <c r="CN12" i="21"/>
  <c r="DC12" i="21"/>
  <c r="CX12" i="21"/>
  <c r="CV12" i="21"/>
  <c r="CJ12" i="21"/>
  <c r="CB12" i="21"/>
  <c r="CG12" i="21"/>
  <c r="BY12" i="21"/>
  <c r="CD12" i="21"/>
  <c r="CC12" i="21"/>
  <c r="BZ12" i="21"/>
  <c r="CE12" i="21"/>
  <c r="CA12" i="21"/>
  <c r="BX12" i="21"/>
  <c r="BV12" i="21"/>
  <c r="BW12" i="21"/>
  <c r="CF12" i="21"/>
  <c r="CI12" i="21"/>
  <c r="CH12" i="21"/>
  <c r="BU12" i="21"/>
  <c r="ED12" i="21"/>
  <c r="EG12" i="21"/>
  <c r="EF12" i="21"/>
  <c r="EE12" i="21"/>
  <c r="BQ13" i="21"/>
  <c r="BI13" i="21"/>
  <c r="BN13" i="21"/>
  <c r="BF13" i="21"/>
  <c r="BO13" i="21"/>
  <c r="BD13" i="21"/>
  <c r="BM13" i="21"/>
  <c r="BC13" i="21"/>
  <c r="BK13" i="21"/>
  <c r="EB13" i="21"/>
  <c r="BH13" i="21"/>
  <c r="BG13" i="21"/>
  <c r="BE13" i="21"/>
  <c r="BB13" i="21"/>
  <c r="BP13" i="21"/>
  <c r="BL13" i="21"/>
  <c r="BJ13" i="21"/>
  <c r="DR14" i="21"/>
  <c r="DJ14" i="21"/>
  <c r="DO14" i="21"/>
  <c r="DG14" i="21"/>
  <c r="DT14" i="21"/>
  <c r="DI14" i="21"/>
  <c r="DS14" i="21"/>
  <c r="DH14" i="21"/>
  <c r="DP14" i="21"/>
  <c r="DL14" i="21"/>
  <c r="DU14" i="21"/>
  <c r="EA14" i="21"/>
  <c r="DK14" i="21"/>
  <c r="DF14" i="21"/>
  <c r="DQ14" i="21"/>
  <c r="DN14" i="21"/>
  <c r="DM14" i="21"/>
  <c r="DY14" i="21"/>
  <c r="Z13" i="21"/>
  <c r="EC13" i="21"/>
  <c r="DZ13" i="21"/>
  <c r="CV15" i="20"/>
  <c r="CN15" i="20"/>
  <c r="CZ15" i="20"/>
  <c r="CR15" i="20"/>
  <c r="CY15" i="20"/>
  <c r="DA15" i="20"/>
  <c r="CO15" i="20"/>
  <c r="CX15" i="20"/>
  <c r="CW15" i="20"/>
  <c r="CU15" i="20"/>
  <c r="CT15" i="20"/>
  <c r="DB15" i="20"/>
  <c r="CP15" i="20"/>
  <c r="DC15" i="20"/>
  <c r="CS15" i="20"/>
  <c r="CQ15" i="20"/>
  <c r="BL16" i="20"/>
  <c r="BD16" i="20"/>
  <c r="BK16" i="20"/>
  <c r="BC16" i="20"/>
  <c r="BJ16" i="20"/>
  <c r="BB16" i="20"/>
  <c r="EB16" i="20"/>
  <c r="BP16" i="20"/>
  <c r="BH16" i="20"/>
  <c r="BO16" i="20"/>
  <c r="BG16" i="20"/>
  <c r="BQ16" i="20"/>
  <c r="BN16" i="20"/>
  <c r="BM16" i="20"/>
  <c r="BI16" i="20"/>
  <c r="BF16" i="20"/>
  <c r="BE16" i="20"/>
  <c r="DU17" i="20"/>
  <c r="DM17" i="20"/>
  <c r="EA17" i="20"/>
  <c r="DQ17" i="20"/>
  <c r="DI17" i="20"/>
  <c r="DS17" i="20"/>
  <c r="DH17" i="20"/>
  <c r="DR17" i="20"/>
  <c r="DG17" i="20"/>
  <c r="DP17" i="20"/>
  <c r="DF17" i="20"/>
  <c r="DN17" i="20"/>
  <c r="DL17" i="20"/>
  <c r="DT17" i="20"/>
  <c r="DO17" i="20"/>
  <c r="DK17" i="20"/>
  <c r="DJ17" i="20"/>
  <c r="DY17" i="20"/>
  <c r="Z16" i="20"/>
  <c r="EC16" i="20"/>
  <c r="DZ16" i="20"/>
  <c r="CD15" i="20"/>
  <c r="BV15" i="20"/>
  <c r="CH15" i="20"/>
  <c r="BZ15" i="20"/>
  <c r="CB15" i="20"/>
  <c r="CA15" i="20"/>
  <c r="CJ15" i="20"/>
  <c r="BY15" i="20"/>
  <c r="CI15" i="20"/>
  <c r="BX15" i="20"/>
  <c r="CG15" i="20"/>
  <c r="BW15" i="20"/>
  <c r="CC15" i="20"/>
  <c r="BU15" i="20"/>
  <c r="CF15" i="20"/>
  <c r="CE15" i="20"/>
  <c r="AT15" i="20"/>
  <c r="AL15" i="20"/>
  <c r="AX15" i="20"/>
  <c r="AP15" i="20"/>
  <c r="AR15" i="20"/>
  <c r="AQ15" i="20"/>
  <c r="AO15" i="20"/>
  <c r="AN15" i="20"/>
  <c r="AW15" i="20"/>
  <c r="AM15" i="20"/>
  <c r="AS15" i="20"/>
  <c r="AI15" i="20"/>
  <c r="AV15" i="20"/>
  <c r="AU15" i="20"/>
  <c r="AK15" i="20"/>
  <c r="AJ15" i="20"/>
  <c r="EF15" i="20"/>
  <c r="ED15" i="20"/>
  <c r="EE15" i="20"/>
  <c r="EG15" i="20"/>
  <c r="DP16" i="19"/>
  <c r="DH16" i="19"/>
  <c r="DO16" i="19"/>
  <c r="DG16" i="19"/>
  <c r="DN16" i="19"/>
  <c r="DF16" i="19"/>
  <c r="EA16" i="19"/>
  <c r="DL16" i="19"/>
  <c r="DK16" i="19"/>
  <c r="DU16" i="19"/>
  <c r="DJ16" i="19"/>
  <c r="DS16" i="19"/>
  <c r="DR16" i="19"/>
  <c r="DQ16" i="19"/>
  <c r="DM16" i="19"/>
  <c r="DI16" i="19"/>
  <c r="DT16" i="19"/>
  <c r="DY16" i="19"/>
  <c r="Z15" i="19"/>
  <c r="EC15" i="19"/>
  <c r="DZ15" i="19"/>
  <c r="CW14" i="19"/>
  <c r="CO14" i="19"/>
  <c r="CV14" i="19"/>
  <c r="CN14" i="19"/>
  <c r="DC14" i="19"/>
  <c r="CU14" i="19"/>
  <c r="CR14" i="19"/>
  <c r="DB14" i="19"/>
  <c r="CQ14" i="19"/>
  <c r="DA14" i="19"/>
  <c r="CP14" i="19"/>
  <c r="CZ14" i="19"/>
  <c r="CY14" i="19"/>
  <c r="CX14" i="19"/>
  <c r="CS14" i="19"/>
  <c r="CT14" i="19"/>
  <c r="CE14" i="19"/>
  <c r="BW14" i="19"/>
  <c r="CD14" i="19"/>
  <c r="BV14" i="19"/>
  <c r="CC14" i="19"/>
  <c r="BU14" i="19"/>
  <c r="CF14" i="19"/>
  <c r="CB14" i="19"/>
  <c r="CA14" i="19"/>
  <c r="BZ14" i="19"/>
  <c r="CH14" i="19"/>
  <c r="CG14" i="19"/>
  <c r="BY14" i="19"/>
  <c r="BX14" i="19"/>
  <c r="CI14" i="19"/>
  <c r="CJ14" i="19"/>
  <c r="EG14" i="19"/>
  <c r="EF14" i="19"/>
  <c r="EE14" i="19"/>
  <c r="ED14" i="19"/>
  <c r="BN15" i="19"/>
  <c r="BF15" i="19"/>
  <c r="BM15" i="19"/>
  <c r="BE15" i="19"/>
  <c r="BL15" i="19"/>
  <c r="BB15" i="19"/>
  <c r="BK15" i="19"/>
  <c r="BJ15" i="19"/>
  <c r="BO15" i="19"/>
  <c r="BI15" i="19"/>
  <c r="BH15" i="19"/>
  <c r="BG15" i="19"/>
  <c r="BP15" i="19"/>
  <c r="EB15" i="19"/>
  <c r="BD15" i="19"/>
  <c r="BC15" i="19"/>
  <c r="BQ15" i="19"/>
  <c r="AU14" i="19"/>
  <c r="AM14" i="19"/>
  <c r="AT14" i="19"/>
  <c r="AL14" i="19"/>
  <c r="AS14" i="19"/>
  <c r="AK14" i="19"/>
  <c r="AO14" i="19"/>
  <c r="AN14" i="19"/>
  <c r="AX14" i="19"/>
  <c r="AJ14" i="19"/>
  <c r="AW14" i="19"/>
  <c r="AI14" i="19"/>
  <c r="AV14" i="19"/>
  <c r="AR14" i="19"/>
  <c r="AP14" i="19"/>
  <c r="AQ14" i="19"/>
  <c r="EG12" i="10"/>
  <c r="ED12" i="10"/>
  <c r="EE12" i="10"/>
  <c r="EF12" i="10"/>
  <c r="CQ11" i="10"/>
  <c r="DB11" i="10"/>
  <c r="CY11" i="10"/>
  <c r="CU11" i="10"/>
  <c r="CN11" i="10"/>
  <c r="CR11" i="10"/>
  <c r="CV11" i="10"/>
  <c r="CZ11" i="10"/>
  <c r="CO11" i="10"/>
  <c r="CS11" i="10"/>
  <c r="CW11" i="10"/>
  <c r="DA11" i="10"/>
  <c r="CP11" i="10"/>
  <c r="DC11" i="10"/>
  <c r="CX11" i="10"/>
  <c r="CT11" i="10"/>
  <c r="BX12" i="10"/>
  <c r="CI12" i="10"/>
  <c r="CF12" i="10"/>
  <c r="BU12" i="10"/>
  <c r="BY12" i="10"/>
  <c r="BV12" i="10"/>
  <c r="CB12" i="10"/>
  <c r="CD12" i="10"/>
  <c r="CH12" i="10"/>
  <c r="BZ12" i="10"/>
  <c r="CC12" i="10"/>
  <c r="CG12" i="10"/>
  <c r="CJ12" i="10"/>
  <c r="BW12" i="10"/>
  <c r="CA12" i="10"/>
  <c r="CE12" i="10"/>
  <c r="BO13" i="10"/>
  <c r="BB13" i="10"/>
  <c r="BH13" i="10"/>
  <c r="BL13" i="10"/>
  <c r="BP13" i="10"/>
  <c r="BN13" i="10"/>
  <c r="BE13" i="10"/>
  <c r="BC13" i="10"/>
  <c r="BF13" i="10"/>
  <c r="BQ13" i="10"/>
  <c r="BM13" i="10"/>
  <c r="BD13" i="10"/>
  <c r="BG13" i="10"/>
  <c r="EB13" i="10"/>
  <c r="BJ13" i="10"/>
  <c r="BK13" i="10"/>
  <c r="BI13" i="10"/>
  <c r="AI12" i="10"/>
  <c r="AM12" i="10"/>
  <c r="AU12" i="10"/>
  <c r="AQ12" i="10"/>
  <c r="AJ12" i="10"/>
  <c r="AN12" i="10"/>
  <c r="AR12" i="10"/>
  <c r="AV12" i="10"/>
  <c r="AK12" i="10"/>
  <c r="AS12" i="10"/>
  <c r="AW12" i="10"/>
  <c r="AT12" i="10"/>
  <c r="AO12" i="10"/>
  <c r="AL12" i="10"/>
  <c r="AP12" i="10"/>
  <c r="AX12" i="10"/>
  <c r="Z13" i="10"/>
  <c r="EA14" i="10"/>
  <c r="DY22" i="10" l="1"/>
  <c r="DF22" i="10"/>
  <c r="DG22" i="10"/>
  <c r="DH22" i="10"/>
  <c r="DI22" i="10"/>
  <c r="DJ22" i="10"/>
  <c r="DK22" i="10"/>
  <c r="DL22" i="10"/>
  <c r="DM22" i="10"/>
  <c r="DN22" i="10"/>
  <c r="DO22" i="10"/>
  <c r="DP22" i="10"/>
  <c r="DQ22" i="10"/>
  <c r="DR22" i="10"/>
  <c r="DS22" i="10"/>
  <c r="DT22" i="10"/>
  <c r="DU22" i="10"/>
  <c r="DS17" i="22"/>
  <c r="DK17" i="22"/>
  <c r="EA17" i="22"/>
  <c r="DQ17" i="22"/>
  <c r="DI17" i="22"/>
  <c r="DP17" i="22"/>
  <c r="DH17" i="22"/>
  <c r="DO17" i="22"/>
  <c r="DG17" i="22"/>
  <c r="DN17" i="22"/>
  <c r="DF17" i="22"/>
  <c r="DR17" i="22"/>
  <c r="DM17" i="22"/>
  <c r="DL17" i="22"/>
  <c r="DJ17" i="22"/>
  <c r="DU17" i="22"/>
  <c r="DT17" i="22"/>
  <c r="DY17" i="22"/>
  <c r="Z16" i="22"/>
  <c r="DZ16" i="22"/>
  <c r="EC16" i="22"/>
  <c r="AX15" i="22"/>
  <c r="AP15" i="22"/>
  <c r="AW15" i="22"/>
  <c r="AO15" i="22"/>
  <c r="AV15" i="22"/>
  <c r="AN15" i="22"/>
  <c r="AT15" i="22"/>
  <c r="AI15" i="22"/>
  <c r="AS15" i="22"/>
  <c r="AR15" i="22"/>
  <c r="AQ15" i="22"/>
  <c r="AM15" i="22"/>
  <c r="AL15" i="22"/>
  <c r="AU15" i="22"/>
  <c r="AK15" i="22"/>
  <c r="AJ15" i="22"/>
  <c r="DB15" i="22"/>
  <c r="CT15" i="22"/>
  <c r="CZ15" i="22"/>
  <c r="CR15" i="22"/>
  <c r="CY15" i="22"/>
  <c r="CQ15" i="22"/>
  <c r="CX15" i="22"/>
  <c r="CP15" i="22"/>
  <c r="CW15" i="22"/>
  <c r="CO15" i="22"/>
  <c r="DC15" i="22"/>
  <c r="DA15" i="22"/>
  <c r="CV15" i="22"/>
  <c r="CU15" i="22"/>
  <c r="CS15" i="22"/>
  <c r="CN15" i="22"/>
  <c r="BJ16" i="22"/>
  <c r="BB16" i="22"/>
  <c r="EB16" i="22"/>
  <c r="BP16" i="22"/>
  <c r="BH16" i="22"/>
  <c r="BO16" i="22"/>
  <c r="BG16" i="22"/>
  <c r="BN16" i="22"/>
  <c r="BF16" i="22"/>
  <c r="BM16" i="22"/>
  <c r="BE16" i="22"/>
  <c r="BQ16" i="22"/>
  <c r="BL16" i="22"/>
  <c r="BK16" i="22"/>
  <c r="BI16" i="22"/>
  <c r="BD16" i="22"/>
  <c r="BC16" i="22"/>
  <c r="ED15" i="22"/>
  <c r="EG15" i="22"/>
  <c r="EE15" i="22"/>
  <c r="EF15" i="22"/>
  <c r="CJ15" i="22"/>
  <c r="CB15" i="22"/>
  <c r="CH15" i="22"/>
  <c r="BZ15" i="22"/>
  <c r="CG15" i="22"/>
  <c r="BY15" i="22"/>
  <c r="CF15" i="22"/>
  <c r="BX15" i="22"/>
  <c r="CE15" i="22"/>
  <c r="BW15" i="22"/>
  <c r="CD15" i="22"/>
  <c r="CC15" i="22"/>
  <c r="CA15" i="22"/>
  <c r="BV15" i="22"/>
  <c r="BU15" i="22"/>
  <c r="CI15" i="22"/>
  <c r="EA15" i="21"/>
  <c r="DQ15" i="21"/>
  <c r="DI15" i="21"/>
  <c r="DY15" i="21"/>
  <c r="DO15" i="21"/>
  <c r="DG15" i="21"/>
  <c r="DN15" i="21"/>
  <c r="DF15" i="21"/>
  <c r="DK15" i="21"/>
  <c r="DU15" i="21"/>
  <c r="DJ15" i="21"/>
  <c r="DS15" i="21"/>
  <c r="DL15" i="21"/>
  <c r="DT15" i="21"/>
  <c r="DP15" i="21"/>
  <c r="DR15" i="21"/>
  <c r="DM15" i="21"/>
  <c r="DH15" i="21"/>
  <c r="Z14" i="21"/>
  <c r="EC14" i="21"/>
  <c r="DZ14" i="21"/>
  <c r="CI13" i="21"/>
  <c r="CA13" i="21"/>
  <c r="CF13" i="21"/>
  <c r="BX13" i="21"/>
  <c r="CB13" i="21"/>
  <c r="BZ13" i="21"/>
  <c r="CH13" i="21"/>
  <c r="BW13" i="21"/>
  <c r="CC13" i="21"/>
  <c r="CJ13" i="21"/>
  <c r="BY13" i="21"/>
  <c r="BV13" i="21"/>
  <c r="BU13" i="21"/>
  <c r="CD13" i="21"/>
  <c r="CG13" i="21"/>
  <c r="CE13" i="21"/>
  <c r="EG13" i="21"/>
  <c r="EE13" i="21"/>
  <c r="ED13" i="21"/>
  <c r="EF13" i="21"/>
  <c r="AQ13" i="21"/>
  <c r="AI13" i="21"/>
  <c r="AV13" i="21"/>
  <c r="AN13" i="21"/>
  <c r="AS13" i="21"/>
  <c r="AR13" i="21"/>
  <c r="AO13" i="21"/>
  <c r="AT13" i="21"/>
  <c r="AP13" i="21"/>
  <c r="AM13" i="21"/>
  <c r="AK13" i="21"/>
  <c r="AL13" i="21"/>
  <c r="AU13" i="21"/>
  <c r="AJ13" i="21"/>
  <c r="AX13" i="21"/>
  <c r="AW13" i="21"/>
  <c r="DA13" i="21"/>
  <c r="CS13" i="21"/>
  <c r="CX13" i="21"/>
  <c r="CP13" i="21"/>
  <c r="CY13" i="21"/>
  <c r="CN13" i="21"/>
  <c r="CW13" i="21"/>
  <c r="CU13" i="21"/>
  <c r="CR13" i="21"/>
  <c r="CQ13" i="21"/>
  <c r="CO13" i="21"/>
  <c r="DB13" i="21"/>
  <c r="DC13" i="21"/>
  <c r="CZ13" i="21"/>
  <c r="CV13" i="21"/>
  <c r="CT13" i="21"/>
  <c r="EB14" i="21"/>
  <c r="BP14" i="21"/>
  <c r="BH14" i="21"/>
  <c r="BM14" i="21"/>
  <c r="BE14" i="21"/>
  <c r="BL14" i="21"/>
  <c r="BB14" i="21"/>
  <c r="BK14" i="21"/>
  <c r="BI14" i="21"/>
  <c r="BF14" i="21"/>
  <c r="BD14" i="21"/>
  <c r="BO14" i="21"/>
  <c r="BC14" i="21"/>
  <c r="BQ14" i="21"/>
  <c r="BG14" i="21"/>
  <c r="BN14" i="21"/>
  <c r="BJ14" i="21"/>
  <c r="AT16" i="20"/>
  <c r="AL16" i="20"/>
  <c r="AS16" i="20"/>
  <c r="AK16" i="20"/>
  <c r="AR16" i="20"/>
  <c r="AJ16" i="20"/>
  <c r="AX16" i="20"/>
  <c r="AP16" i="20"/>
  <c r="AW16" i="20"/>
  <c r="AO16" i="20"/>
  <c r="AU16" i="20"/>
  <c r="AQ16" i="20"/>
  <c r="AN16" i="20"/>
  <c r="AM16" i="20"/>
  <c r="AI16" i="20"/>
  <c r="AV16" i="20"/>
  <c r="CV16" i="20"/>
  <c r="CN16" i="20"/>
  <c r="DC16" i="20"/>
  <c r="CU16" i="20"/>
  <c r="DB16" i="20"/>
  <c r="CT16" i="20"/>
  <c r="CZ16" i="20"/>
  <c r="CR16" i="20"/>
  <c r="CY16" i="20"/>
  <c r="CQ16" i="20"/>
  <c r="DA16" i="20"/>
  <c r="CX16" i="20"/>
  <c r="CW16" i="20"/>
  <c r="CO16" i="20"/>
  <c r="CS16" i="20"/>
  <c r="CP16" i="20"/>
  <c r="EF16" i="20"/>
  <c r="EE16" i="20"/>
  <c r="ED16" i="20"/>
  <c r="EG16" i="20"/>
  <c r="BK17" i="20"/>
  <c r="BO17" i="20"/>
  <c r="BG17" i="20"/>
  <c r="BM17" i="20"/>
  <c r="BC17" i="20"/>
  <c r="BL17" i="20"/>
  <c r="BB17" i="20"/>
  <c r="BJ17" i="20"/>
  <c r="BH17" i="20"/>
  <c r="BQ17" i="20"/>
  <c r="BF17" i="20"/>
  <c r="EB17" i="20"/>
  <c r="BP17" i="20"/>
  <c r="BN17" i="20"/>
  <c r="BI17" i="20"/>
  <c r="BE17" i="20"/>
  <c r="BD17" i="20"/>
  <c r="EA18" i="20"/>
  <c r="DQ18" i="20"/>
  <c r="DI18" i="20"/>
  <c r="DU18" i="20"/>
  <c r="DM18" i="20"/>
  <c r="DN18" i="20"/>
  <c r="DY18" i="20"/>
  <c r="DL18" i="20"/>
  <c r="DK18" i="20"/>
  <c r="DS18" i="20"/>
  <c r="DH18" i="20"/>
  <c r="DR18" i="20"/>
  <c r="DG18" i="20"/>
  <c r="DT18" i="20"/>
  <c r="DP18" i="20"/>
  <c r="DO18" i="20"/>
  <c r="DJ18" i="20"/>
  <c r="DF18" i="20"/>
  <c r="EC17" i="20"/>
  <c r="DZ17" i="20"/>
  <c r="Z17" i="20"/>
  <c r="CD16" i="20"/>
  <c r="BV16" i="20"/>
  <c r="CC16" i="20"/>
  <c r="BU16" i="20"/>
  <c r="CJ16" i="20"/>
  <c r="CB16" i="20"/>
  <c r="CH16" i="20"/>
  <c r="BZ16" i="20"/>
  <c r="CG16" i="20"/>
  <c r="BY16" i="20"/>
  <c r="CI16" i="20"/>
  <c r="CF16" i="20"/>
  <c r="CE16" i="20"/>
  <c r="CA16" i="20"/>
  <c r="BW16" i="20"/>
  <c r="BX16" i="20"/>
  <c r="BN16" i="19"/>
  <c r="BF16" i="19"/>
  <c r="BM16" i="19"/>
  <c r="BE16" i="19"/>
  <c r="BL16" i="19"/>
  <c r="BD16" i="19"/>
  <c r="BH16" i="19"/>
  <c r="BG16" i="19"/>
  <c r="BQ16" i="19"/>
  <c r="BC16" i="19"/>
  <c r="BI16" i="19"/>
  <c r="BB16" i="19"/>
  <c r="BO16" i="19"/>
  <c r="BK16" i="19"/>
  <c r="BJ16" i="19"/>
  <c r="EB16" i="19"/>
  <c r="BP16" i="19"/>
  <c r="AV15" i="19"/>
  <c r="AN15" i="19"/>
  <c r="AU15" i="19"/>
  <c r="AM15" i="19"/>
  <c r="AP15" i="19"/>
  <c r="AO15" i="19"/>
  <c r="AX15" i="19"/>
  <c r="AL15" i="19"/>
  <c r="AT15" i="19"/>
  <c r="AS15" i="19"/>
  <c r="AR15" i="19"/>
  <c r="AQ15" i="19"/>
  <c r="AW15" i="19"/>
  <c r="AJ15" i="19"/>
  <c r="AK15" i="19"/>
  <c r="AI15" i="19"/>
  <c r="CX15" i="19"/>
  <c r="CP15" i="19"/>
  <c r="CW15" i="19"/>
  <c r="CO15" i="19"/>
  <c r="CV15" i="19"/>
  <c r="CU15" i="19"/>
  <c r="CT15" i="19"/>
  <c r="CZ15" i="19"/>
  <c r="CY15" i="19"/>
  <c r="CS15" i="19"/>
  <c r="CR15" i="19"/>
  <c r="DA15" i="19"/>
  <c r="CQ15" i="19"/>
  <c r="CN15" i="19"/>
  <c r="DC15" i="19"/>
  <c r="DB15" i="19"/>
  <c r="CF15" i="19"/>
  <c r="BX15" i="19"/>
  <c r="CE15" i="19"/>
  <c r="BW15" i="19"/>
  <c r="CJ15" i="19"/>
  <c r="BZ15" i="19"/>
  <c r="CI15" i="19"/>
  <c r="BY15" i="19"/>
  <c r="CH15" i="19"/>
  <c r="BV15" i="19"/>
  <c r="CD15" i="19"/>
  <c r="CC15" i="19"/>
  <c r="CB15" i="19"/>
  <c r="CA15" i="19"/>
  <c r="CG15" i="19"/>
  <c r="BU15" i="19"/>
  <c r="EG15" i="19"/>
  <c r="EF15" i="19"/>
  <c r="EE15" i="19"/>
  <c r="ED15" i="19"/>
  <c r="DO17" i="19"/>
  <c r="DG17" i="19"/>
  <c r="DN17" i="19"/>
  <c r="DF17" i="19"/>
  <c r="DU17" i="19"/>
  <c r="DM17" i="19"/>
  <c r="DP17" i="19"/>
  <c r="EA17" i="19"/>
  <c r="DL17" i="19"/>
  <c r="DK17" i="19"/>
  <c r="DQ17" i="19"/>
  <c r="DJ17" i="19"/>
  <c r="DI17" i="19"/>
  <c r="DH17" i="19"/>
  <c r="DT17" i="19"/>
  <c r="DS17" i="19"/>
  <c r="DR17" i="19"/>
  <c r="DY17" i="19"/>
  <c r="EC16" i="19"/>
  <c r="Z16" i="19"/>
  <c r="DZ16" i="19"/>
  <c r="ED13" i="10"/>
  <c r="EE13" i="10"/>
  <c r="EF13" i="10"/>
  <c r="EG13" i="10"/>
  <c r="CF13" i="10"/>
  <c r="CI13" i="10"/>
  <c r="BU13" i="10"/>
  <c r="BY13" i="10"/>
  <c r="CC13" i="10"/>
  <c r="CG13" i="10"/>
  <c r="CB13" i="10"/>
  <c r="BZ13" i="10"/>
  <c r="CH13" i="10"/>
  <c r="BV13" i="10"/>
  <c r="BW13" i="10"/>
  <c r="CD13" i="10"/>
  <c r="CJ13" i="10"/>
  <c r="CE13" i="10"/>
  <c r="CA13" i="10"/>
  <c r="BX13" i="10"/>
  <c r="Z14" i="10"/>
  <c r="EA15" i="10"/>
  <c r="AS13" i="10"/>
  <c r="AX13" i="10"/>
  <c r="AK13" i="10"/>
  <c r="AL13" i="10"/>
  <c r="AO13" i="10"/>
  <c r="AT13" i="10"/>
  <c r="AW13" i="10"/>
  <c r="AI13" i="10"/>
  <c r="AV13" i="10"/>
  <c r="AM13" i="10"/>
  <c r="AU13" i="10"/>
  <c r="AQ13" i="10"/>
  <c r="AJ13" i="10"/>
  <c r="AP13" i="10"/>
  <c r="AR13" i="10"/>
  <c r="AN13" i="10"/>
  <c r="BB14" i="10"/>
  <c r="BE14" i="10"/>
  <c r="EB14" i="10"/>
  <c r="BL14" i="10"/>
  <c r="BQ14" i="10"/>
  <c r="BG14" i="10"/>
  <c r="BC14" i="10"/>
  <c r="BO14" i="10"/>
  <c r="BD14" i="10"/>
  <c r="BF14" i="10"/>
  <c r="BM14" i="10"/>
  <c r="BH14" i="10"/>
  <c r="BP14" i="10"/>
  <c r="BN14" i="10"/>
  <c r="BK14" i="10"/>
  <c r="BI14" i="10"/>
  <c r="BJ14" i="10"/>
  <c r="CQ12" i="10"/>
  <c r="CU12" i="10"/>
  <c r="CN12" i="10"/>
  <c r="CY12" i="10"/>
  <c r="CV12" i="10"/>
  <c r="CR12" i="10"/>
  <c r="CO12" i="10"/>
  <c r="CZ12" i="10"/>
  <c r="DA12" i="10"/>
  <c r="DB12" i="10"/>
  <c r="CW12" i="10"/>
  <c r="CS12" i="10"/>
  <c r="CP12" i="10"/>
  <c r="CX12" i="10"/>
  <c r="CT12" i="10"/>
  <c r="DC12" i="10"/>
  <c r="DY23" i="10" l="1"/>
  <c r="DF23" i="10"/>
  <c r="DG23" i="10"/>
  <c r="DH23" i="10"/>
  <c r="DI23" i="10"/>
  <c r="DJ23" i="10"/>
  <c r="DK23" i="10"/>
  <c r="DL23" i="10"/>
  <c r="DM23" i="10"/>
  <c r="DN23" i="10"/>
  <c r="DO23" i="10"/>
  <c r="DP23" i="10"/>
  <c r="DQ23" i="10"/>
  <c r="DR23" i="10"/>
  <c r="DS23" i="10"/>
  <c r="DT23" i="10"/>
  <c r="DU23" i="10"/>
  <c r="CJ16" i="22"/>
  <c r="CB16" i="22"/>
  <c r="CH16" i="22"/>
  <c r="BZ16" i="22"/>
  <c r="CG16" i="22"/>
  <c r="BY16" i="22"/>
  <c r="CF16" i="22"/>
  <c r="BX16" i="22"/>
  <c r="CE16" i="22"/>
  <c r="BW16" i="22"/>
  <c r="CI16" i="22"/>
  <c r="CD16" i="22"/>
  <c r="CC16" i="22"/>
  <c r="CA16" i="22"/>
  <c r="BV16" i="22"/>
  <c r="BU16" i="22"/>
  <c r="DB16" i="22"/>
  <c r="CT16" i="22"/>
  <c r="CZ16" i="22"/>
  <c r="CR16" i="22"/>
  <c r="CY16" i="22"/>
  <c r="CQ16" i="22"/>
  <c r="CX16" i="22"/>
  <c r="CP16" i="22"/>
  <c r="CW16" i="22"/>
  <c r="CO16" i="22"/>
  <c r="DC16" i="22"/>
  <c r="DA16" i="22"/>
  <c r="CV16" i="22"/>
  <c r="CU16" i="22"/>
  <c r="CS16" i="22"/>
  <c r="CN16" i="22"/>
  <c r="AR16" i="22"/>
  <c r="AJ16" i="22"/>
  <c r="AX16" i="22"/>
  <c r="AP16" i="22"/>
  <c r="AW16" i="22"/>
  <c r="AO16" i="22"/>
  <c r="AV16" i="22"/>
  <c r="AN16" i="22"/>
  <c r="AU16" i="22"/>
  <c r="AM16" i="22"/>
  <c r="AS16" i="22"/>
  <c r="AQ16" i="22"/>
  <c r="AL16" i="22"/>
  <c r="AK16" i="22"/>
  <c r="AI16" i="22"/>
  <c r="AT16" i="22"/>
  <c r="ED16" i="22"/>
  <c r="EG16" i="22"/>
  <c r="EF16" i="22"/>
  <c r="EE16" i="22"/>
  <c r="BQ17" i="22"/>
  <c r="BI17" i="22"/>
  <c r="BO17" i="22"/>
  <c r="BG17" i="22"/>
  <c r="BN17" i="22"/>
  <c r="BF17" i="22"/>
  <c r="BM17" i="22"/>
  <c r="BE17" i="22"/>
  <c r="BL17" i="22"/>
  <c r="BD17" i="22"/>
  <c r="BP17" i="22"/>
  <c r="BK17" i="22"/>
  <c r="EB17" i="22"/>
  <c r="BJ17" i="22"/>
  <c r="BH17" i="22"/>
  <c r="BB17" i="22"/>
  <c r="BC17" i="22"/>
  <c r="DT18" i="22"/>
  <c r="DL18" i="22"/>
  <c r="DS18" i="22"/>
  <c r="DJ18" i="22"/>
  <c r="DQ18" i="22"/>
  <c r="DH18" i="22"/>
  <c r="EA18" i="22"/>
  <c r="DP18" i="22"/>
  <c r="DG18" i="22"/>
  <c r="DO18" i="22"/>
  <c r="DF18" i="22"/>
  <c r="DN18" i="22"/>
  <c r="DM18" i="22"/>
  <c r="DK18" i="22"/>
  <c r="DI18" i="22"/>
  <c r="DU18" i="22"/>
  <c r="DR18" i="22"/>
  <c r="DY18" i="22"/>
  <c r="Z17" i="22"/>
  <c r="DZ17" i="22"/>
  <c r="EC17" i="22"/>
  <c r="AX14" i="21"/>
  <c r="AP14" i="21"/>
  <c r="AU14" i="21"/>
  <c r="AM14" i="21"/>
  <c r="AO14" i="21"/>
  <c r="AN14" i="21"/>
  <c r="AV14" i="21"/>
  <c r="AK14" i="21"/>
  <c r="AQ14" i="21"/>
  <c r="AL14" i="21"/>
  <c r="AJ14" i="21"/>
  <c r="AW14" i="21"/>
  <c r="AI14" i="21"/>
  <c r="AS14" i="21"/>
  <c r="AR14" i="21"/>
  <c r="AT14" i="21"/>
  <c r="CZ14" i="21"/>
  <c r="CR14" i="21"/>
  <c r="CW14" i="21"/>
  <c r="CO14" i="21"/>
  <c r="CV14" i="21"/>
  <c r="CU14" i="21"/>
  <c r="DC14" i="21"/>
  <c r="CS14" i="21"/>
  <c r="CQ14" i="21"/>
  <c r="CP14" i="21"/>
  <c r="CN14" i="21"/>
  <c r="DA14" i="21"/>
  <c r="DB14" i="21"/>
  <c r="CY14" i="21"/>
  <c r="CT14" i="21"/>
  <c r="CX14" i="21"/>
  <c r="DP16" i="21"/>
  <c r="DH16" i="21"/>
  <c r="DU16" i="21"/>
  <c r="DM16" i="21"/>
  <c r="DQ16" i="21"/>
  <c r="DF16" i="21"/>
  <c r="EA16" i="21"/>
  <c r="DN16" i="21"/>
  <c r="DL16" i="21"/>
  <c r="DR16" i="21"/>
  <c r="DO16" i="21"/>
  <c r="DJ16" i="21"/>
  <c r="DS16" i="21"/>
  <c r="DI16" i="21"/>
  <c r="DG16" i="21"/>
  <c r="DT16" i="21"/>
  <c r="DK16" i="21"/>
  <c r="Z15" i="21"/>
  <c r="DZ15" i="21"/>
  <c r="EC15" i="21"/>
  <c r="DY16" i="21"/>
  <c r="EG14" i="21"/>
  <c r="EF14" i="21"/>
  <c r="EE14" i="21"/>
  <c r="ED14" i="21"/>
  <c r="CH14" i="21"/>
  <c r="BZ14" i="21"/>
  <c r="CE14" i="21"/>
  <c r="BW14" i="21"/>
  <c r="CJ14" i="21"/>
  <c r="BY14" i="21"/>
  <c r="CI14" i="21"/>
  <c r="BX14" i="21"/>
  <c r="CF14" i="21"/>
  <c r="BU14" i="21"/>
  <c r="CA14" i="21"/>
  <c r="BV14" i="21"/>
  <c r="CG14" i="21"/>
  <c r="CC14" i="21"/>
  <c r="CB14" i="21"/>
  <c r="CD14" i="21"/>
  <c r="BO15" i="21"/>
  <c r="BG15" i="21"/>
  <c r="BL15" i="21"/>
  <c r="BD15" i="21"/>
  <c r="BK15" i="21"/>
  <c r="BJ15" i="21"/>
  <c r="BH15" i="21"/>
  <c r="EB15" i="21"/>
  <c r="BI15" i="21"/>
  <c r="BF15" i="21"/>
  <c r="BE15" i="21"/>
  <c r="BB15" i="21"/>
  <c r="BC15" i="21"/>
  <c r="BM15" i="21"/>
  <c r="BP15" i="21"/>
  <c r="BQ15" i="21"/>
  <c r="BN15" i="21"/>
  <c r="DC17" i="20"/>
  <c r="CU17" i="20"/>
  <c r="CY17" i="20"/>
  <c r="CQ17" i="20"/>
  <c r="CV17" i="20"/>
  <c r="CT17" i="20"/>
  <c r="CS17" i="20"/>
  <c r="DA17" i="20"/>
  <c r="CP17" i="20"/>
  <c r="CZ17" i="20"/>
  <c r="CO17" i="20"/>
  <c r="CW17" i="20"/>
  <c r="CR17" i="20"/>
  <c r="CN17" i="20"/>
  <c r="CX17" i="20"/>
  <c r="DB17" i="20"/>
  <c r="BO18" i="20"/>
  <c r="BG18" i="20"/>
  <c r="BK18" i="20"/>
  <c r="BC18" i="20"/>
  <c r="BH18" i="20"/>
  <c r="BQ18" i="20"/>
  <c r="BF18" i="20"/>
  <c r="BP18" i="20"/>
  <c r="BE18" i="20"/>
  <c r="BM18" i="20"/>
  <c r="BB18" i="20"/>
  <c r="BL18" i="20"/>
  <c r="EB18" i="20"/>
  <c r="BN18" i="20"/>
  <c r="BJ18" i="20"/>
  <c r="BI18" i="20"/>
  <c r="BD18" i="20"/>
  <c r="CC17" i="20"/>
  <c r="BU17" i="20"/>
  <c r="CG17" i="20"/>
  <c r="BY17" i="20"/>
  <c r="CJ17" i="20"/>
  <c r="BZ17" i="20"/>
  <c r="CI17" i="20"/>
  <c r="BX17" i="20"/>
  <c r="CH17" i="20"/>
  <c r="BW17" i="20"/>
  <c r="CE17" i="20"/>
  <c r="CD17" i="20"/>
  <c r="CF17" i="20"/>
  <c r="BV17" i="20"/>
  <c r="CB17" i="20"/>
  <c r="CA17" i="20"/>
  <c r="DU19" i="20"/>
  <c r="DM19" i="20"/>
  <c r="EA19" i="20"/>
  <c r="DQ19" i="20"/>
  <c r="DI19" i="20"/>
  <c r="DS19" i="20"/>
  <c r="DH19" i="20"/>
  <c r="DR19" i="20"/>
  <c r="DG19" i="20"/>
  <c r="DP19" i="20"/>
  <c r="DF19" i="20"/>
  <c r="DO19" i="20"/>
  <c r="DN19" i="20"/>
  <c r="DL19" i="20"/>
  <c r="DT19" i="20"/>
  <c r="DK19" i="20"/>
  <c r="DJ19" i="20"/>
  <c r="DY19" i="20"/>
  <c r="Z18" i="20"/>
  <c r="EC18" i="20"/>
  <c r="DZ18" i="20"/>
  <c r="EE17" i="20"/>
  <c r="EF17" i="20"/>
  <c r="ED17" i="20"/>
  <c r="EG17" i="20"/>
  <c r="AS17" i="20"/>
  <c r="AK17" i="20"/>
  <c r="AR17" i="20"/>
  <c r="AJ17" i="20"/>
  <c r="AQ17" i="20"/>
  <c r="AI17" i="20"/>
  <c r="AW17" i="20"/>
  <c r="AO17" i="20"/>
  <c r="AV17" i="20"/>
  <c r="AN17" i="20"/>
  <c r="AU17" i="20"/>
  <c r="AT17" i="20"/>
  <c r="AP17" i="20"/>
  <c r="AM17" i="20"/>
  <c r="AL17" i="20"/>
  <c r="AX17" i="20"/>
  <c r="CX16" i="19"/>
  <c r="CP16" i="19"/>
  <c r="CW16" i="19"/>
  <c r="CO16" i="19"/>
  <c r="CV16" i="19"/>
  <c r="CN16" i="19"/>
  <c r="CY16" i="19"/>
  <c r="CU16" i="19"/>
  <c r="CT16" i="19"/>
  <c r="CZ16" i="19"/>
  <c r="CS16" i="19"/>
  <c r="CR16" i="19"/>
  <c r="CQ16" i="19"/>
  <c r="DB16" i="19"/>
  <c r="DA16" i="19"/>
  <c r="DC16" i="19"/>
  <c r="DS18" i="19"/>
  <c r="DK18" i="19"/>
  <c r="DR18" i="19"/>
  <c r="DJ18" i="19"/>
  <c r="EA18" i="19"/>
  <c r="DQ18" i="19"/>
  <c r="DI18" i="19"/>
  <c r="DM18" i="19"/>
  <c r="DY18" i="19"/>
  <c r="DL18" i="19"/>
  <c r="DH18" i="19"/>
  <c r="DF18" i="19"/>
  <c r="DU18" i="19"/>
  <c r="DT18" i="19"/>
  <c r="EC17" i="19"/>
  <c r="DO18" i="19"/>
  <c r="DN18" i="19"/>
  <c r="DP18" i="19"/>
  <c r="DG18" i="19"/>
  <c r="DZ17" i="19"/>
  <c r="Z17" i="19"/>
  <c r="CF16" i="19"/>
  <c r="BX16" i="19"/>
  <c r="CE16" i="19"/>
  <c r="BW16" i="19"/>
  <c r="CD16" i="19"/>
  <c r="BV16" i="19"/>
  <c r="CI16" i="19"/>
  <c r="BU16" i="19"/>
  <c r="CH16" i="19"/>
  <c r="CG16" i="19"/>
  <c r="CA16" i="19"/>
  <c r="BZ16" i="19"/>
  <c r="BY16" i="19"/>
  <c r="CC16" i="19"/>
  <c r="CJ16" i="19"/>
  <c r="CB16" i="19"/>
  <c r="BM17" i="19"/>
  <c r="BE17" i="19"/>
  <c r="BL17" i="19"/>
  <c r="BD17" i="19"/>
  <c r="BK17" i="19"/>
  <c r="BC17" i="19"/>
  <c r="EB17" i="19"/>
  <c r="BJ17" i="19"/>
  <c r="BI17" i="19"/>
  <c r="BH17" i="19"/>
  <c r="BB17" i="19"/>
  <c r="BQ17" i="19"/>
  <c r="BP17" i="19"/>
  <c r="BN17" i="19"/>
  <c r="BG17" i="19"/>
  <c r="BF17" i="19"/>
  <c r="BO17" i="19"/>
  <c r="AV16" i="19"/>
  <c r="AN16" i="19"/>
  <c r="AU16" i="19"/>
  <c r="AM16" i="19"/>
  <c r="AT16" i="19"/>
  <c r="AL16" i="19"/>
  <c r="AR16" i="19"/>
  <c r="AQ16" i="19"/>
  <c r="AP16" i="19"/>
  <c r="AJ16" i="19"/>
  <c r="AI16" i="19"/>
  <c r="AX16" i="19"/>
  <c r="AW16" i="19"/>
  <c r="AK16" i="19"/>
  <c r="AS16" i="19"/>
  <c r="AO16" i="19"/>
  <c r="EG16" i="19"/>
  <c r="EF16" i="19"/>
  <c r="EE16" i="19"/>
  <c r="ED16" i="19"/>
  <c r="EG14" i="10"/>
  <c r="ED14" i="10"/>
  <c r="EE14" i="10"/>
  <c r="EF14" i="10"/>
  <c r="BM15" i="10"/>
  <c r="BJ15" i="10"/>
  <c r="BB15" i="10"/>
  <c r="BF15" i="10"/>
  <c r="BD15" i="10"/>
  <c r="BP15" i="10"/>
  <c r="BN15" i="10"/>
  <c r="BC15" i="10"/>
  <c r="BK15" i="10"/>
  <c r="BG15" i="10"/>
  <c r="BQ15" i="10"/>
  <c r="BH15" i="10"/>
  <c r="EB15" i="10"/>
  <c r="BL15" i="10"/>
  <c r="BO15" i="10"/>
  <c r="BI15" i="10"/>
  <c r="BE15" i="10"/>
  <c r="Z15" i="10"/>
  <c r="EA16" i="10"/>
  <c r="AI14" i="10"/>
  <c r="AM14" i="10"/>
  <c r="AQ14" i="10"/>
  <c r="AU14" i="10"/>
  <c r="AL14" i="10"/>
  <c r="AJ14" i="10"/>
  <c r="AN14" i="10"/>
  <c r="AR14" i="10"/>
  <c r="AK14" i="10"/>
  <c r="AT14" i="10"/>
  <c r="AV14" i="10"/>
  <c r="AX14" i="10"/>
  <c r="AW14" i="10"/>
  <c r="AS14" i="10"/>
  <c r="AO14" i="10"/>
  <c r="AP14" i="10"/>
  <c r="CC14" i="10"/>
  <c r="CG14" i="10"/>
  <c r="BV14" i="10"/>
  <c r="CB14" i="10"/>
  <c r="BU14" i="10"/>
  <c r="CD14" i="10"/>
  <c r="CJ14" i="10"/>
  <c r="BW14" i="10"/>
  <c r="CE14" i="10"/>
  <c r="BZ14" i="10"/>
  <c r="CA14" i="10"/>
  <c r="CI14" i="10"/>
  <c r="BY14" i="10"/>
  <c r="BX14" i="10"/>
  <c r="CH14" i="10"/>
  <c r="CF14" i="10"/>
  <c r="CO13" i="10"/>
  <c r="CS13" i="10"/>
  <c r="CW13" i="10"/>
  <c r="DA13" i="10"/>
  <c r="CP13" i="10"/>
  <c r="CU13" i="10"/>
  <c r="CT13" i="10"/>
  <c r="CZ13" i="10"/>
  <c r="CX13" i="10"/>
  <c r="DB13" i="10"/>
  <c r="CV13" i="10"/>
  <c r="CQ13" i="10"/>
  <c r="CN13" i="10"/>
  <c r="CY13" i="10"/>
  <c r="DC13" i="10"/>
  <c r="CR13" i="10"/>
  <c r="DY24" i="10" l="1"/>
  <c r="DF24" i="10"/>
  <c r="DG24" i="10"/>
  <c r="DH24" i="10"/>
  <c r="DI24" i="10"/>
  <c r="DJ24" i="10"/>
  <c r="DK24" i="10"/>
  <c r="DL24" i="10"/>
  <c r="DM24" i="10"/>
  <c r="DN24" i="10"/>
  <c r="DO24" i="10"/>
  <c r="DP24" i="10"/>
  <c r="DQ24" i="10"/>
  <c r="DR24" i="10"/>
  <c r="DS24" i="10"/>
  <c r="DT24" i="10"/>
  <c r="DU24" i="10"/>
  <c r="DR19" i="22"/>
  <c r="DJ19" i="22"/>
  <c r="DP19" i="22"/>
  <c r="DH19" i="22"/>
  <c r="DO19" i="22"/>
  <c r="DM19" i="22"/>
  <c r="DL19" i="22"/>
  <c r="DU19" i="22"/>
  <c r="DK19" i="22"/>
  <c r="DT19" i="22"/>
  <c r="DI19" i="22"/>
  <c r="DF19" i="22"/>
  <c r="EA19" i="22"/>
  <c r="DS19" i="22"/>
  <c r="DQ19" i="22"/>
  <c r="DN19" i="22"/>
  <c r="DG19" i="22"/>
  <c r="DY19" i="22"/>
  <c r="Z18" i="22"/>
  <c r="EC18" i="22"/>
  <c r="DZ18" i="22"/>
  <c r="BM18" i="22"/>
  <c r="BE18" i="22"/>
  <c r="EB18" i="22"/>
  <c r="BK18" i="22"/>
  <c r="BC18" i="22"/>
  <c r="BJ18" i="22"/>
  <c r="BB18" i="22"/>
  <c r="BQ18" i="22"/>
  <c r="BI18" i="22"/>
  <c r="BP18" i="22"/>
  <c r="BH18" i="22"/>
  <c r="BO18" i="22"/>
  <c r="BN18" i="22"/>
  <c r="BL18" i="22"/>
  <c r="BG18" i="22"/>
  <c r="BF18" i="22"/>
  <c r="BD18" i="22"/>
  <c r="DA17" i="22"/>
  <c r="CS17" i="22"/>
  <c r="CY17" i="22"/>
  <c r="CQ17" i="22"/>
  <c r="CX17" i="22"/>
  <c r="CP17" i="22"/>
  <c r="CW17" i="22"/>
  <c r="CO17" i="22"/>
  <c r="CV17" i="22"/>
  <c r="CN17" i="22"/>
  <c r="CT17" i="22"/>
  <c r="CR17" i="22"/>
  <c r="DC17" i="22"/>
  <c r="DB17" i="22"/>
  <c r="CU17" i="22"/>
  <c r="CZ17" i="22"/>
  <c r="EG17" i="22"/>
  <c r="EF17" i="22"/>
  <c r="EE17" i="22"/>
  <c r="ED17" i="22"/>
  <c r="AQ17" i="22"/>
  <c r="AI17" i="22"/>
  <c r="AW17" i="22"/>
  <c r="AO17" i="22"/>
  <c r="AV17" i="22"/>
  <c r="AN17" i="22"/>
  <c r="AU17" i="22"/>
  <c r="AM17" i="22"/>
  <c r="AT17" i="22"/>
  <c r="AL17" i="22"/>
  <c r="AX17" i="22"/>
  <c r="AS17" i="22"/>
  <c r="AR17" i="22"/>
  <c r="AP17" i="22"/>
  <c r="AK17" i="22"/>
  <c r="AJ17" i="22"/>
  <c r="CI17" i="22"/>
  <c r="CA17" i="22"/>
  <c r="CG17" i="22"/>
  <c r="BY17" i="22"/>
  <c r="CF17" i="22"/>
  <c r="BX17" i="22"/>
  <c r="CE17" i="22"/>
  <c r="BW17" i="22"/>
  <c r="CD17" i="22"/>
  <c r="BV17" i="22"/>
  <c r="BU17" i="22"/>
  <c r="CJ17" i="22"/>
  <c r="CH17" i="22"/>
  <c r="CC17" i="22"/>
  <c r="CB17" i="22"/>
  <c r="BZ17" i="22"/>
  <c r="DO17" i="21"/>
  <c r="DG17" i="21"/>
  <c r="DN17" i="21"/>
  <c r="DF17" i="21"/>
  <c r="DT17" i="21"/>
  <c r="DL17" i="21"/>
  <c r="DR17" i="21"/>
  <c r="DP17" i="21"/>
  <c r="EA17" i="21"/>
  <c r="DM17" i="21"/>
  <c r="DS17" i="21"/>
  <c r="DQ17" i="21"/>
  <c r="DJ17" i="21"/>
  <c r="DU17" i="21"/>
  <c r="DH17" i="21"/>
  <c r="DK17" i="21"/>
  <c r="DI17" i="21"/>
  <c r="DZ16" i="21"/>
  <c r="EC16" i="21"/>
  <c r="Z16" i="21"/>
  <c r="DY17" i="21"/>
  <c r="CY15" i="21"/>
  <c r="CQ15" i="21"/>
  <c r="CW15" i="21"/>
  <c r="CV15" i="21"/>
  <c r="CN15" i="21"/>
  <c r="CU15" i="21"/>
  <c r="CT15" i="21"/>
  <c r="DC15" i="21"/>
  <c r="CR15" i="21"/>
  <c r="CX15" i="21"/>
  <c r="DA15" i="21"/>
  <c r="CZ15" i="21"/>
  <c r="CO15" i="21"/>
  <c r="CS15" i="21"/>
  <c r="CP15" i="21"/>
  <c r="DB15" i="21"/>
  <c r="BN16" i="21"/>
  <c r="BF16" i="21"/>
  <c r="BK16" i="21"/>
  <c r="BC16" i="21"/>
  <c r="BJ16" i="21"/>
  <c r="BH16" i="21"/>
  <c r="BQ16" i="21"/>
  <c r="BG16" i="21"/>
  <c r="BO16" i="21"/>
  <c r="BM16" i="21"/>
  <c r="BI16" i="21"/>
  <c r="BP16" i="21"/>
  <c r="BE16" i="21"/>
  <c r="EB16" i="21"/>
  <c r="BL16" i="21"/>
  <c r="BD16" i="21"/>
  <c r="BB16" i="21"/>
  <c r="AW15" i="21"/>
  <c r="AO15" i="21"/>
  <c r="AT15" i="21"/>
  <c r="AL15" i="21"/>
  <c r="AN15" i="21"/>
  <c r="AX15" i="21"/>
  <c r="AM15" i="21"/>
  <c r="AU15" i="21"/>
  <c r="AJ15" i="21"/>
  <c r="AR15" i="21"/>
  <c r="AQ15" i="21"/>
  <c r="AI15" i="21"/>
  <c r="AP15" i="21"/>
  <c r="AK15" i="21"/>
  <c r="AV15" i="21"/>
  <c r="AS15" i="21"/>
  <c r="EG15" i="21"/>
  <c r="EF15" i="21"/>
  <c r="EE15" i="21"/>
  <c r="ED15" i="21"/>
  <c r="CG15" i="21"/>
  <c r="BY15" i="21"/>
  <c r="CD15" i="21"/>
  <c r="BV15" i="21"/>
  <c r="CI15" i="21"/>
  <c r="BX15" i="21"/>
  <c r="CH15" i="21"/>
  <c r="BW15" i="21"/>
  <c r="CE15" i="21"/>
  <c r="CJ15" i="21"/>
  <c r="BZ15" i="21"/>
  <c r="CB15" i="21"/>
  <c r="CA15" i="21"/>
  <c r="BU15" i="21"/>
  <c r="CF15" i="21"/>
  <c r="CC15" i="21"/>
  <c r="AW18" i="20"/>
  <c r="AW31" i="20" s="1"/>
  <c r="AW35" i="20" s="1"/>
  <c r="AO18" i="20"/>
  <c r="AO31" i="20" s="1"/>
  <c r="AO35" i="20" s="1"/>
  <c r="AS18" i="20"/>
  <c r="AS31" i="20" s="1"/>
  <c r="AS35" i="20" s="1"/>
  <c r="AK18" i="20"/>
  <c r="AK31" i="20" s="1"/>
  <c r="AK35" i="20" s="1"/>
  <c r="AU18" i="20"/>
  <c r="AU31" i="20" s="1"/>
  <c r="AU35" i="20" s="1"/>
  <c r="AJ18" i="20"/>
  <c r="AJ31" i="20" s="1"/>
  <c r="AJ35" i="20" s="1"/>
  <c r="AT18" i="20"/>
  <c r="AT31" i="20" s="1"/>
  <c r="AT35" i="20" s="1"/>
  <c r="AI18" i="20"/>
  <c r="AI31" i="20" s="1"/>
  <c r="AI35" i="20" s="1"/>
  <c r="AR18" i="20"/>
  <c r="AR31" i="20" s="1"/>
  <c r="AR35" i="20" s="1"/>
  <c r="AP18" i="20"/>
  <c r="AP31" i="20" s="1"/>
  <c r="AP35" i="20" s="1"/>
  <c r="AN18" i="20"/>
  <c r="AN31" i="20" s="1"/>
  <c r="AN35" i="20" s="1"/>
  <c r="AV18" i="20"/>
  <c r="AV31" i="20" s="1"/>
  <c r="AV35" i="20" s="1"/>
  <c r="AQ18" i="20"/>
  <c r="AQ31" i="20" s="1"/>
  <c r="AQ35" i="20" s="1"/>
  <c r="AM18" i="20"/>
  <c r="AM31" i="20" s="1"/>
  <c r="AM35" i="20" s="1"/>
  <c r="AL18" i="20"/>
  <c r="AL31" i="20" s="1"/>
  <c r="AL35" i="20" s="1"/>
  <c r="AX18" i="20"/>
  <c r="AX31" i="20" s="1"/>
  <c r="AX35" i="20" s="1"/>
  <c r="DZ31" i="20"/>
  <c r="B17" i="20" s="1"/>
  <c r="CY18" i="20"/>
  <c r="CY31" i="20" s="1"/>
  <c r="AT36" i="20" s="1"/>
  <c r="CQ18" i="20"/>
  <c r="CQ31" i="20" s="1"/>
  <c r="AL36" i="20" s="1"/>
  <c r="DC18" i="20"/>
  <c r="DC31" i="20" s="1"/>
  <c r="AX36" i="20" s="1"/>
  <c r="CU18" i="20"/>
  <c r="CU31" i="20" s="1"/>
  <c r="AP36" i="20" s="1"/>
  <c r="DA18" i="20"/>
  <c r="DA31" i="20" s="1"/>
  <c r="AV36" i="20" s="1"/>
  <c r="CP18" i="20"/>
  <c r="CP31" i="20" s="1"/>
  <c r="AK36" i="20" s="1"/>
  <c r="CZ18" i="20"/>
  <c r="CZ31" i="20" s="1"/>
  <c r="AU36" i="20" s="1"/>
  <c r="CO18" i="20"/>
  <c r="CO31" i="20" s="1"/>
  <c r="AJ36" i="20" s="1"/>
  <c r="CX18" i="20"/>
  <c r="CX31" i="20" s="1"/>
  <c r="AS36" i="20" s="1"/>
  <c r="CN18" i="20"/>
  <c r="CN31" i="20" s="1"/>
  <c r="AI36" i="20" s="1"/>
  <c r="CV18" i="20"/>
  <c r="CV31" i="20" s="1"/>
  <c r="AQ36" i="20" s="1"/>
  <c r="CT18" i="20"/>
  <c r="CT31" i="20" s="1"/>
  <c r="AO36" i="20" s="1"/>
  <c r="CW18" i="20"/>
  <c r="CW31" i="20" s="1"/>
  <c r="AR36" i="20" s="1"/>
  <c r="CS18" i="20"/>
  <c r="CS31" i="20" s="1"/>
  <c r="AN36" i="20" s="1"/>
  <c r="CR18" i="20"/>
  <c r="CR31" i="20" s="1"/>
  <c r="AM36" i="20" s="1"/>
  <c r="DB18" i="20"/>
  <c r="DB31" i="20" s="1"/>
  <c r="AW36" i="20" s="1"/>
  <c r="EC31" i="20"/>
  <c r="B18" i="20" s="1"/>
  <c r="CG18" i="20"/>
  <c r="BY18" i="20"/>
  <c r="CC18" i="20"/>
  <c r="BU18" i="20"/>
  <c r="CE18" i="20"/>
  <c r="CD18" i="20"/>
  <c r="CB18" i="20"/>
  <c r="CJ18" i="20"/>
  <c r="BZ18" i="20"/>
  <c r="CI18" i="20"/>
  <c r="BX18" i="20"/>
  <c r="BV18" i="20"/>
  <c r="CH18" i="20"/>
  <c r="BW18" i="20"/>
  <c r="CF18" i="20"/>
  <c r="CA18" i="20"/>
  <c r="EE18" i="20"/>
  <c r="EF18" i="20"/>
  <c r="ED18" i="20"/>
  <c r="EG18" i="20"/>
  <c r="B34" i="20"/>
  <c r="B36" i="20"/>
  <c r="B33" i="20"/>
  <c r="B35" i="20"/>
  <c r="BK19" i="20"/>
  <c r="BC19" i="20"/>
  <c r="BO19" i="20"/>
  <c r="BG19" i="20"/>
  <c r="BM19" i="20"/>
  <c r="BB19" i="20"/>
  <c r="BL19" i="20"/>
  <c r="BJ19" i="20"/>
  <c r="EB19" i="20"/>
  <c r="BI19" i="20"/>
  <c r="BH19" i="20"/>
  <c r="BQ19" i="20"/>
  <c r="BF19" i="20"/>
  <c r="BP19" i="20"/>
  <c r="BN19" i="20"/>
  <c r="BE19" i="20"/>
  <c r="BD19" i="20"/>
  <c r="EA20" i="20"/>
  <c r="DQ20" i="20"/>
  <c r="DI20" i="20"/>
  <c r="DU20" i="20"/>
  <c r="DM20" i="20"/>
  <c r="DN20" i="20"/>
  <c r="DY20" i="20"/>
  <c r="DL20" i="20"/>
  <c r="DK20" i="20"/>
  <c r="DT20" i="20"/>
  <c r="DJ20" i="20"/>
  <c r="DS20" i="20"/>
  <c r="DH20" i="20"/>
  <c r="DR20" i="20"/>
  <c r="DG20" i="20"/>
  <c r="DP20" i="20"/>
  <c r="DO20" i="20"/>
  <c r="DF20" i="20"/>
  <c r="BQ18" i="19"/>
  <c r="BI18" i="19"/>
  <c r="EB18" i="19"/>
  <c r="BP18" i="19"/>
  <c r="BH18" i="19"/>
  <c r="BO18" i="19"/>
  <c r="BG18" i="19"/>
  <c r="BF18" i="19"/>
  <c r="BE18" i="19"/>
  <c r="BD18" i="19"/>
  <c r="BM18" i="19"/>
  <c r="BL18" i="19"/>
  <c r="BK18" i="19"/>
  <c r="BJ18" i="19"/>
  <c r="BC18" i="19"/>
  <c r="BB18" i="19"/>
  <c r="BN18" i="19"/>
  <c r="CE17" i="19"/>
  <c r="BW17" i="19"/>
  <c r="CD17" i="19"/>
  <c r="BV17" i="19"/>
  <c r="CC17" i="19"/>
  <c r="BU17" i="19"/>
  <c r="BZ17" i="19"/>
  <c r="CJ17" i="19"/>
  <c r="BY17" i="19"/>
  <c r="CI17" i="19"/>
  <c r="BX17" i="19"/>
  <c r="CA17" i="19"/>
  <c r="CF17" i="19"/>
  <c r="CH17" i="19"/>
  <c r="CG17" i="19"/>
  <c r="CB17" i="19"/>
  <c r="AU17" i="19"/>
  <c r="AM17" i="19"/>
  <c r="AT17" i="19"/>
  <c r="AL17" i="19"/>
  <c r="AS17" i="19"/>
  <c r="AK17" i="19"/>
  <c r="AW17" i="19"/>
  <c r="AI17" i="19"/>
  <c r="AV17" i="19"/>
  <c r="AR17" i="19"/>
  <c r="AX17" i="19"/>
  <c r="AQ17" i="19"/>
  <c r="AP17" i="19"/>
  <c r="AO17" i="19"/>
  <c r="AN17" i="19"/>
  <c r="AJ17" i="19"/>
  <c r="CW17" i="19"/>
  <c r="CO17" i="19"/>
  <c r="CV17" i="19"/>
  <c r="CN17" i="19"/>
  <c r="DC17" i="19"/>
  <c r="CU17" i="19"/>
  <c r="CZ17" i="19"/>
  <c r="CY17" i="19"/>
  <c r="CX17" i="19"/>
  <c r="CR17" i="19"/>
  <c r="CQ17" i="19"/>
  <c r="CP17" i="19"/>
  <c r="CS17" i="19"/>
  <c r="DB17" i="19"/>
  <c r="DA17" i="19"/>
  <c r="CT17" i="19"/>
  <c r="EG17" i="19"/>
  <c r="EF17" i="19"/>
  <c r="EE17" i="19"/>
  <c r="ED17" i="19"/>
  <c r="DN19" i="19"/>
  <c r="DP19" i="19"/>
  <c r="DG19" i="19"/>
  <c r="DY19" i="19"/>
  <c r="DO19" i="19"/>
  <c r="DF19" i="19"/>
  <c r="DM19" i="19"/>
  <c r="DL19" i="19"/>
  <c r="EA19" i="19"/>
  <c r="DK19" i="19"/>
  <c r="DJ19" i="19"/>
  <c r="DT19" i="19"/>
  <c r="DS19" i="19"/>
  <c r="DR19" i="19"/>
  <c r="DQ19" i="19"/>
  <c r="DU19" i="19"/>
  <c r="DI19" i="19"/>
  <c r="DH19" i="19"/>
  <c r="Z18" i="19"/>
  <c r="EC18" i="19"/>
  <c r="DZ18" i="19"/>
  <c r="ED15" i="10"/>
  <c r="EE15" i="10"/>
  <c r="EF15" i="10"/>
  <c r="EG15" i="10"/>
  <c r="BF16" i="10"/>
  <c r="BD16" i="10"/>
  <c r="BN16" i="10"/>
  <c r="BC16" i="10"/>
  <c r="BH16" i="10"/>
  <c r="BP16" i="10"/>
  <c r="BK16" i="10"/>
  <c r="BG16" i="10"/>
  <c r="BL16" i="10"/>
  <c r="BQ16" i="10"/>
  <c r="BJ16" i="10"/>
  <c r="BO16" i="10"/>
  <c r="BI16" i="10"/>
  <c r="EB16" i="10"/>
  <c r="BE16" i="10"/>
  <c r="BB16" i="10"/>
  <c r="BM16" i="10"/>
  <c r="BV15" i="10"/>
  <c r="CB15" i="10"/>
  <c r="CD15" i="10"/>
  <c r="CJ15" i="10"/>
  <c r="CI15" i="10"/>
  <c r="CC15" i="10"/>
  <c r="BW15" i="10"/>
  <c r="BZ15" i="10"/>
  <c r="CE15" i="10"/>
  <c r="CA15" i="10"/>
  <c r="BX15" i="10"/>
  <c r="CH15" i="10"/>
  <c r="CF15" i="10"/>
  <c r="CG15" i="10"/>
  <c r="BU15" i="10"/>
  <c r="BY15" i="10"/>
  <c r="Z16" i="10"/>
  <c r="EA17" i="10"/>
  <c r="CW14" i="10"/>
  <c r="CS14" i="10"/>
  <c r="CP14" i="10"/>
  <c r="DA14" i="10"/>
  <c r="CN14" i="10"/>
  <c r="CO14" i="10"/>
  <c r="CX14" i="10"/>
  <c r="CU14" i="10"/>
  <c r="CQ14" i="10"/>
  <c r="DC14" i="10"/>
  <c r="CT14" i="10"/>
  <c r="CY14" i="10"/>
  <c r="DB14" i="10"/>
  <c r="CZ14" i="10"/>
  <c r="CV14" i="10"/>
  <c r="CR14" i="10"/>
  <c r="AQ15" i="10"/>
  <c r="AU15" i="10"/>
  <c r="AJ15" i="10"/>
  <c r="AN15" i="10"/>
  <c r="AM15" i="10"/>
  <c r="AR15" i="10"/>
  <c r="AV15" i="10"/>
  <c r="AK15" i="10"/>
  <c r="AX15" i="10"/>
  <c r="AL15" i="10"/>
  <c r="AS15" i="10"/>
  <c r="AO15" i="10"/>
  <c r="AW15" i="10"/>
  <c r="AT15" i="10"/>
  <c r="AP15" i="10"/>
  <c r="AI15" i="10"/>
  <c r="DY25" i="10" l="1"/>
  <c r="DF25" i="10"/>
  <c r="DG25" i="10"/>
  <c r="DH25" i="10"/>
  <c r="DI25" i="10"/>
  <c r="DJ25" i="10"/>
  <c r="DK25" i="10"/>
  <c r="DL25" i="10"/>
  <c r="DM25" i="10"/>
  <c r="DN25" i="10"/>
  <c r="DO25" i="10"/>
  <c r="DP25" i="10"/>
  <c r="DQ25" i="10"/>
  <c r="DR25" i="10"/>
  <c r="DS25" i="10"/>
  <c r="DT25" i="10"/>
  <c r="DU25" i="10"/>
  <c r="CJ18" i="22"/>
  <c r="CE18" i="22"/>
  <c r="BW18" i="22"/>
  <c r="CC18" i="22"/>
  <c r="BU18" i="22"/>
  <c r="CB18" i="22"/>
  <c r="CI18" i="22"/>
  <c r="CA18" i="22"/>
  <c r="CH18" i="22"/>
  <c r="BZ18" i="22"/>
  <c r="CG18" i="22"/>
  <c r="CF18" i="22"/>
  <c r="CD18" i="22"/>
  <c r="BY18" i="22"/>
  <c r="BV18" i="22"/>
  <c r="BX18" i="22"/>
  <c r="AU18" i="22"/>
  <c r="AU31" i="22" s="1"/>
  <c r="AU35" i="22" s="1"/>
  <c r="AM18" i="22"/>
  <c r="AM31" i="22" s="1"/>
  <c r="AM35" i="22" s="1"/>
  <c r="AS18" i="22"/>
  <c r="AS31" i="22" s="1"/>
  <c r="AS35" i="22" s="1"/>
  <c r="AK18" i="22"/>
  <c r="AK31" i="22" s="1"/>
  <c r="AK35" i="22" s="1"/>
  <c r="AR18" i="22"/>
  <c r="AR31" i="22" s="1"/>
  <c r="AR35" i="22" s="1"/>
  <c r="AJ18" i="22"/>
  <c r="AJ31" i="22" s="1"/>
  <c r="AJ35" i="22" s="1"/>
  <c r="AQ18" i="22"/>
  <c r="AQ31" i="22" s="1"/>
  <c r="AQ35" i="22" s="1"/>
  <c r="AI18" i="22"/>
  <c r="AI31" i="22" s="1"/>
  <c r="AI35" i="22" s="1"/>
  <c r="AX18" i="22"/>
  <c r="AX31" i="22" s="1"/>
  <c r="AX35" i="22" s="1"/>
  <c r="AP18" i="22"/>
  <c r="AP31" i="22" s="1"/>
  <c r="AP35" i="22" s="1"/>
  <c r="AW18" i="22"/>
  <c r="AW31" i="22" s="1"/>
  <c r="AW35" i="22" s="1"/>
  <c r="AV18" i="22"/>
  <c r="AV31" i="22" s="1"/>
  <c r="AV35" i="22" s="1"/>
  <c r="AT18" i="22"/>
  <c r="AT31" i="22" s="1"/>
  <c r="AT35" i="22" s="1"/>
  <c r="AO18" i="22"/>
  <c r="AO31" i="22" s="1"/>
  <c r="AO35" i="22" s="1"/>
  <c r="AN18" i="22"/>
  <c r="AN31" i="22" s="1"/>
  <c r="AN35" i="22" s="1"/>
  <c r="AL18" i="22"/>
  <c r="AL31" i="22" s="1"/>
  <c r="AL35" i="22" s="1"/>
  <c r="DZ31" i="22"/>
  <c r="B17" i="22" s="1"/>
  <c r="EB19" i="22"/>
  <c r="BN19" i="22"/>
  <c r="BF19" i="22"/>
  <c r="BK19" i="22"/>
  <c r="BB19" i="22"/>
  <c r="BI19" i="22"/>
  <c r="BQ19" i="22"/>
  <c r="BH19" i="22"/>
  <c r="BP19" i="22"/>
  <c r="BG19" i="22"/>
  <c r="BO19" i="22"/>
  <c r="BE19" i="22"/>
  <c r="BD19" i="22"/>
  <c r="BC19" i="22"/>
  <c r="BM19" i="22"/>
  <c r="BL19" i="22"/>
  <c r="BJ19" i="22"/>
  <c r="DB18" i="22"/>
  <c r="DB31" i="22" s="1"/>
  <c r="AW36" i="22" s="1"/>
  <c r="CT18" i="22"/>
  <c r="CT31" i="22" s="1"/>
  <c r="AO36" i="22" s="1"/>
  <c r="CY18" i="22"/>
  <c r="CY31" i="22" s="1"/>
  <c r="AT36" i="22" s="1"/>
  <c r="CP18" i="22"/>
  <c r="CP31" i="22" s="1"/>
  <c r="AK36" i="22" s="1"/>
  <c r="CW18" i="22"/>
  <c r="CW31" i="22" s="1"/>
  <c r="AR36" i="22" s="1"/>
  <c r="CN18" i="22"/>
  <c r="CN31" i="22" s="1"/>
  <c r="AI36" i="22" s="1"/>
  <c r="CV18" i="22"/>
  <c r="CV31" i="22" s="1"/>
  <c r="AQ36" i="22" s="1"/>
  <c r="CU18" i="22"/>
  <c r="CU31" i="22" s="1"/>
  <c r="AP36" i="22" s="1"/>
  <c r="DC18" i="22"/>
  <c r="DC31" i="22" s="1"/>
  <c r="AX36" i="22" s="1"/>
  <c r="CS18" i="22"/>
  <c r="CS31" i="22" s="1"/>
  <c r="AN36" i="22" s="1"/>
  <c r="CO18" i="22"/>
  <c r="CO31" i="22" s="1"/>
  <c r="AJ36" i="22" s="1"/>
  <c r="DA18" i="22"/>
  <c r="DA31" i="22" s="1"/>
  <c r="AV36" i="22" s="1"/>
  <c r="CZ18" i="22"/>
  <c r="CZ31" i="22" s="1"/>
  <c r="AU36" i="22" s="1"/>
  <c r="CX18" i="22"/>
  <c r="CX31" i="22" s="1"/>
  <c r="AS36" i="22" s="1"/>
  <c r="CR18" i="22"/>
  <c r="CR31" i="22" s="1"/>
  <c r="AM36" i="22" s="1"/>
  <c r="CQ18" i="22"/>
  <c r="CQ31" i="22" s="1"/>
  <c r="AL36" i="22" s="1"/>
  <c r="EC31" i="22"/>
  <c r="B18" i="22" s="1"/>
  <c r="ED18" i="22"/>
  <c r="EE18" i="22"/>
  <c r="EG18" i="22"/>
  <c r="EF18" i="22"/>
  <c r="B33" i="22"/>
  <c r="B35" i="22"/>
  <c r="B34" i="22"/>
  <c r="B36" i="22"/>
  <c r="DN20" i="22"/>
  <c r="DF20" i="22"/>
  <c r="DU20" i="22"/>
  <c r="DM20" i="22"/>
  <c r="DT20" i="22"/>
  <c r="DL20" i="22"/>
  <c r="DI20" i="22"/>
  <c r="DR20" i="22"/>
  <c r="DG20" i="22"/>
  <c r="DQ20" i="22"/>
  <c r="DP20" i="22"/>
  <c r="EA20" i="22"/>
  <c r="DO20" i="22"/>
  <c r="DK20" i="22"/>
  <c r="DJ20" i="22"/>
  <c r="DH20" i="22"/>
  <c r="DY20" i="22"/>
  <c r="DS20" i="22"/>
  <c r="DS18" i="21"/>
  <c r="DK18" i="21"/>
  <c r="DR18" i="21"/>
  <c r="DJ18" i="21"/>
  <c r="DP18" i="21"/>
  <c r="DH18" i="21"/>
  <c r="DO18" i="21"/>
  <c r="EA18" i="21"/>
  <c r="DM18" i="21"/>
  <c r="DL18" i="21"/>
  <c r="DN18" i="21"/>
  <c r="DI18" i="21"/>
  <c r="DF18" i="21"/>
  <c r="DQ18" i="21"/>
  <c r="DT18" i="21"/>
  <c r="DG18" i="21"/>
  <c r="DU18" i="21"/>
  <c r="DY18" i="21"/>
  <c r="Z17" i="21"/>
  <c r="DZ17" i="21"/>
  <c r="EC17" i="21"/>
  <c r="EE16" i="21"/>
  <c r="EG16" i="21"/>
  <c r="ED16" i="21"/>
  <c r="EF16" i="21"/>
  <c r="CF16" i="21"/>
  <c r="BX16" i="21"/>
  <c r="CC16" i="21"/>
  <c r="BU16" i="21"/>
  <c r="CH16" i="21"/>
  <c r="BW16" i="21"/>
  <c r="CE16" i="21"/>
  <c r="CD16" i="21"/>
  <c r="CG16" i="21"/>
  <c r="CB16" i="21"/>
  <c r="BZ16" i="21"/>
  <c r="CI16" i="21"/>
  <c r="BY16" i="21"/>
  <c r="BV16" i="21"/>
  <c r="CJ16" i="21"/>
  <c r="CA16" i="21"/>
  <c r="CX16" i="21"/>
  <c r="CP16" i="21"/>
  <c r="DC16" i="21"/>
  <c r="CU16" i="21"/>
  <c r="CS16" i="21"/>
  <c r="DA16" i="21"/>
  <c r="CQ16" i="21"/>
  <c r="CZ16" i="21"/>
  <c r="CO16" i="21"/>
  <c r="CW16" i="21"/>
  <c r="CV16" i="21"/>
  <c r="CR16" i="21"/>
  <c r="CY16" i="21"/>
  <c r="DB16" i="21"/>
  <c r="CN16" i="21"/>
  <c r="CT16" i="21"/>
  <c r="AV16" i="21"/>
  <c r="AX16" i="21"/>
  <c r="AO16" i="21"/>
  <c r="AU16" i="21"/>
  <c r="AM16" i="21"/>
  <c r="AT16" i="21"/>
  <c r="AL16" i="21"/>
  <c r="AW16" i="21"/>
  <c r="AI16" i="21"/>
  <c r="AS16" i="21"/>
  <c r="AQ16" i="21"/>
  <c r="AJ16" i="21"/>
  <c r="AR16" i="21"/>
  <c r="AP16" i="21"/>
  <c r="AN16" i="21"/>
  <c r="AK16" i="21"/>
  <c r="BM17" i="21"/>
  <c r="BE17" i="21"/>
  <c r="BJ17" i="21"/>
  <c r="BB17" i="21"/>
  <c r="BH17" i="21"/>
  <c r="EB17" i="21"/>
  <c r="BP17" i="21"/>
  <c r="BF17" i="21"/>
  <c r="BO17" i="21"/>
  <c r="BD17" i="21"/>
  <c r="BN17" i="21"/>
  <c r="BL17" i="21"/>
  <c r="BI17" i="21"/>
  <c r="BQ17" i="21"/>
  <c r="BC17" i="21"/>
  <c r="BK17" i="21"/>
  <c r="BG17" i="21"/>
  <c r="EG31" i="20"/>
  <c r="EG32" i="20"/>
  <c r="ED31" i="20"/>
  <c r="ED32" i="20"/>
  <c r="BO20" i="20"/>
  <c r="BG20" i="20"/>
  <c r="BK20" i="20"/>
  <c r="BC20" i="20"/>
  <c r="BH20" i="20"/>
  <c r="BQ20" i="20"/>
  <c r="BF20" i="20"/>
  <c r="BP20" i="20"/>
  <c r="BE20" i="20"/>
  <c r="BN20" i="20"/>
  <c r="BD20" i="20"/>
  <c r="BM20" i="20"/>
  <c r="BB20" i="20"/>
  <c r="BL20" i="20"/>
  <c r="EB20" i="20"/>
  <c r="BI20" i="20"/>
  <c r="BJ20" i="20"/>
  <c r="EF32" i="20"/>
  <c r="EF31" i="20"/>
  <c r="B46" i="20" s="1"/>
  <c r="CC19" i="20"/>
  <c r="BU19" i="20"/>
  <c r="CG19" i="20"/>
  <c r="BY19" i="20"/>
  <c r="CJ19" i="20"/>
  <c r="BZ19" i="20"/>
  <c r="CI19" i="20"/>
  <c r="BX19" i="20"/>
  <c r="CH19" i="20"/>
  <c r="BW19" i="20"/>
  <c r="CF19" i="20"/>
  <c r="BV19" i="20"/>
  <c r="CE19" i="20"/>
  <c r="CD19" i="20"/>
  <c r="CB19" i="20"/>
  <c r="CA19" i="20"/>
  <c r="EE31" i="20"/>
  <c r="EE32" i="20"/>
  <c r="BM36" i="20"/>
  <c r="BE36" i="20"/>
  <c r="BL36" i="20"/>
  <c r="BD36" i="20"/>
  <c r="BK36" i="20"/>
  <c r="BC36" i="20"/>
  <c r="BJ36" i="20"/>
  <c r="BB36" i="20"/>
  <c r="BQ36" i="20"/>
  <c r="BI36" i="20"/>
  <c r="BF36" i="20"/>
  <c r="BO36" i="20"/>
  <c r="BN36" i="20"/>
  <c r="BP36" i="20"/>
  <c r="BH36" i="20"/>
  <c r="BG36" i="20"/>
  <c r="DT21" i="20"/>
  <c r="DL21" i="20"/>
  <c r="DR21" i="20"/>
  <c r="DO21" i="20"/>
  <c r="DF21" i="20"/>
  <c r="DN21" i="20"/>
  <c r="DS21" i="20"/>
  <c r="DJ21" i="20"/>
  <c r="EA21" i="20"/>
  <c r="DH21" i="20"/>
  <c r="DG21" i="20"/>
  <c r="DU21" i="20"/>
  <c r="DQ21" i="20"/>
  <c r="DP21" i="20"/>
  <c r="DM21" i="20"/>
  <c r="DK21" i="20"/>
  <c r="DI21" i="20"/>
  <c r="DY21" i="20"/>
  <c r="BN35" i="20"/>
  <c r="BF35" i="20"/>
  <c r="BM35" i="20"/>
  <c r="BE35" i="20"/>
  <c r="BL35" i="20"/>
  <c r="BD35" i="20"/>
  <c r="BP35" i="20"/>
  <c r="BB35" i="20"/>
  <c r="BK35" i="20"/>
  <c r="BI35" i="20"/>
  <c r="BH35" i="20"/>
  <c r="BO35" i="20"/>
  <c r="BJ35" i="20"/>
  <c r="BG35" i="20"/>
  <c r="BC35" i="20"/>
  <c r="BQ35" i="20"/>
  <c r="BM19" i="19"/>
  <c r="BE19" i="19"/>
  <c r="BL19" i="19"/>
  <c r="BD19" i="19"/>
  <c r="BK19" i="19"/>
  <c r="BC19" i="19"/>
  <c r="EB19" i="19"/>
  <c r="BI19" i="19"/>
  <c r="BH19" i="19"/>
  <c r="BG19" i="19"/>
  <c r="BJ19" i="19"/>
  <c r="BF19" i="19"/>
  <c r="BB19" i="19"/>
  <c r="BP19" i="19"/>
  <c r="BQ19" i="19"/>
  <c r="BN19" i="19"/>
  <c r="BO19" i="19"/>
  <c r="ED18" i="19"/>
  <c r="EF18" i="19"/>
  <c r="EE18" i="19"/>
  <c r="EG18" i="19"/>
  <c r="B35" i="19"/>
  <c r="B33" i="19"/>
  <c r="B36" i="19"/>
  <c r="B34" i="19"/>
  <c r="CI18" i="19"/>
  <c r="CA18" i="19"/>
  <c r="CH18" i="19"/>
  <c r="BZ18" i="19"/>
  <c r="CG18" i="19"/>
  <c r="BY18" i="19"/>
  <c r="CJ18" i="19"/>
  <c r="BV18" i="19"/>
  <c r="CF18" i="19"/>
  <c r="BU18" i="19"/>
  <c r="CE18" i="19"/>
  <c r="CD18" i="19"/>
  <c r="CC18" i="19"/>
  <c r="CB18" i="19"/>
  <c r="BX18" i="19"/>
  <c r="BW18" i="19"/>
  <c r="AQ18" i="19"/>
  <c r="AQ31" i="19" s="1"/>
  <c r="AQ35" i="19" s="1"/>
  <c r="AI18" i="19"/>
  <c r="AI31" i="19" s="1"/>
  <c r="AI35" i="19" s="1"/>
  <c r="AX18" i="19"/>
  <c r="AX31" i="19" s="1"/>
  <c r="AX35" i="19" s="1"/>
  <c r="AP18" i="19"/>
  <c r="AP31" i="19" s="1"/>
  <c r="AP35" i="19" s="1"/>
  <c r="AW18" i="19"/>
  <c r="AW31" i="19" s="1"/>
  <c r="AW35" i="19" s="1"/>
  <c r="AO18" i="19"/>
  <c r="AO31" i="19" s="1"/>
  <c r="AO35" i="19" s="1"/>
  <c r="AT18" i="19"/>
  <c r="AT31" i="19" s="1"/>
  <c r="AT35" i="19" s="1"/>
  <c r="AS18" i="19"/>
  <c r="AS31" i="19" s="1"/>
  <c r="AS35" i="19" s="1"/>
  <c r="AR18" i="19"/>
  <c r="AR31" i="19" s="1"/>
  <c r="AR35" i="19" s="1"/>
  <c r="AU18" i="19"/>
  <c r="AU31" i="19" s="1"/>
  <c r="AU35" i="19" s="1"/>
  <c r="AN18" i="19"/>
  <c r="AN31" i="19" s="1"/>
  <c r="AN35" i="19" s="1"/>
  <c r="AM18" i="19"/>
  <c r="AM31" i="19" s="1"/>
  <c r="AM35" i="19" s="1"/>
  <c r="AL18" i="19"/>
  <c r="AL31" i="19" s="1"/>
  <c r="AL35" i="19" s="1"/>
  <c r="AK18" i="19"/>
  <c r="AK31" i="19" s="1"/>
  <c r="AK35" i="19" s="1"/>
  <c r="AJ18" i="19"/>
  <c r="AJ31" i="19" s="1"/>
  <c r="AJ35" i="19" s="1"/>
  <c r="AV18" i="19"/>
  <c r="AV31" i="19" s="1"/>
  <c r="AV35" i="19" s="1"/>
  <c r="DZ31" i="19"/>
  <c r="B17" i="19" s="1"/>
  <c r="DA18" i="19"/>
  <c r="DA31" i="19" s="1"/>
  <c r="AV36" i="19" s="1"/>
  <c r="CS18" i="19"/>
  <c r="CS31" i="19" s="1"/>
  <c r="AN36" i="19" s="1"/>
  <c r="CZ18" i="19"/>
  <c r="CZ31" i="19" s="1"/>
  <c r="AU36" i="19" s="1"/>
  <c r="CR18" i="19"/>
  <c r="CR31" i="19" s="1"/>
  <c r="AM36" i="19" s="1"/>
  <c r="CY18" i="19"/>
  <c r="CY31" i="19" s="1"/>
  <c r="AT36" i="19" s="1"/>
  <c r="CQ18" i="19"/>
  <c r="CQ31" i="19" s="1"/>
  <c r="AL36" i="19" s="1"/>
  <c r="CW18" i="19"/>
  <c r="CW31" i="19" s="1"/>
  <c r="AR36" i="19" s="1"/>
  <c r="CV18" i="19"/>
  <c r="CV31" i="19" s="1"/>
  <c r="AQ36" i="19" s="1"/>
  <c r="CU18" i="19"/>
  <c r="CU31" i="19" s="1"/>
  <c r="AP36" i="19" s="1"/>
  <c r="DC18" i="19"/>
  <c r="DC31" i="19" s="1"/>
  <c r="AX36" i="19" s="1"/>
  <c r="DB18" i="19"/>
  <c r="DB31" i="19" s="1"/>
  <c r="AW36" i="19" s="1"/>
  <c r="CX18" i="19"/>
  <c r="CX31" i="19" s="1"/>
  <c r="AS36" i="19" s="1"/>
  <c r="CP18" i="19"/>
  <c r="CP31" i="19" s="1"/>
  <c r="AK36" i="19" s="1"/>
  <c r="CO18" i="19"/>
  <c r="CO31" i="19" s="1"/>
  <c r="AJ36" i="19" s="1"/>
  <c r="CN18" i="19"/>
  <c r="CN31" i="19" s="1"/>
  <c r="AI36" i="19" s="1"/>
  <c r="CT18" i="19"/>
  <c r="CT31" i="19" s="1"/>
  <c r="AO36" i="19" s="1"/>
  <c r="EC31" i="19"/>
  <c r="B18" i="19" s="1"/>
  <c r="DR20" i="19"/>
  <c r="DJ20" i="19"/>
  <c r="EA20" i="19"/>
  <c r="DQ20" i="19"/>
  <c r="DI20" i="19"/>
  <c r="DP20" i="19"/>
  <c r="DF20" i="19"/>
  <c r="DO20" i="19"/>
  <c r="DN20" i="19"/>
  <c r="DG20" i="19"/>
  <c r="DU20" i="19"/>
  <c r="DT20" i="19"/>
  <c r="DH20" i="19"/>
  <c r="DY20" i="19"/>
  <c r="DK20" i="19"/>
  <c r="DS20" i="19"/>
  <c r="DM20" i="19"/>
  <c r="DL20" i="19"/>
  <c r="EG16" i="10"/>
  <c r="ED16" i="10"/>
  <c r="EE16" i="10"/>
  <c r="EF16" i="10"/>
  <c r="AI16" i="10"/>
  <c r="AM16" i="10"/>
  <c r="AN16" i="10"/>
  <c r="AV16" i="10"/>
  <c r="AQ16" i="10"/>
  <c r="AU16" i="10"/>
  <c r="AJ16" i="10"/>
  <c r="AX16" i="10"/>
  <c r="AR16" i="10"/>
  <c r="AP16" i="10"/>
  <c r="AK16" i="10"/>
  <c r="AT16" i="10"/>
  <c r="AS16" i="10"/>
  <c r="AO16" i="10"/>
  <c r="AL16" i="10"/>
  <c r="AW16" i="10"/>
  <c r="Z17" i="10"/>
  <c r="EA18" i="10"/>
  <c r="BV16" i="10"/>
  <c r="CB16" i="10"/>
  <c r="CD16" i="10"/>
  <c r="CJ16" i="10"/>
  <c r="BX16" i="10"/>
  <c r="CC16" i="10"/>
  <c r="BW16" i="10"/>
  <c r="CA16" i="10"/>
  <c r="CH16" i="10"/>
  <c r="CE16" i="10"/>
  <c r="CI16" i="10"/>
  <c r="CG16" i="10"/>
  <c r="CF16" i="10"/>
  <c r="BZ16" i="10"/>
  <c r="BU16" i="10"/>
  <c r="BY16" i="10"/>
  <c r="CO15" i="10"/>
  <c r="CS15" i="10"/>
  <c r="CX15" i="10"/>
  <c r="CQ15" i="10"/>
  <c r="CW15" i="10"/>
  <c r="DA15" i="10"/>
  <c r="CT15" i="10"/>
  <c r="CV15" i="10"/>
  <c r="CP15" i="10"/>
  <c r="DC15" i="10"/>
  <c r="DB15" i="10"/>
  <c r="CZ15" i="10"/>
  <c r="CY15" i="10"/>
  <c r="CU15" i="10"/>
  <c r="CN15" i="10"/>
  <c r="CR15" i="10"/>
  <c r="BM17" i="10"/>
  <c r="BJ17" i="10"/>
  <c r="BC17" i="10"/>
  <c r="BB17" i="10"/>
  <c r="BF17" i="10"/>
  <c r="BD17" i="10"/>
  <c r="BN17" i="10"/>
  <c r="BP17" i="10"/>
  <c r="BK17" i="10"/>
  <c r="BL17" i="10"/>
  <c r="BG17" i="10"/>
  <c r="BE17" i="10"/>
  <c r="BO17" i="10"/>
  <c r="BI17" i="10"/>
  <c r="EB17" i="10"/>
  <c r="BH17" i="10"/>
  <c r="BQ17" i="10"/>
  <c r="B45" i="20" l="1"/>
  <c r="DY26" i="10"/>
  <c r="DF26" i="10"/>
  <c r="DG26" i="10"/>
  <c r="DH26" i="10"/>
  <c r="DI26" i="10"/>
  <c r="DJ26" i="10"/>
  <c r="DK26" i="10"/>
  <c r="DL26" i="10"/>
  <c r="DM26" i="10"/>
  <c r="DN26" i="10"/>
  <c r="DO26" i="10"/>
  <c r="DP26" i="10"/>
  <c r="DQ26" i="10"/>
  <c r="DR26" i="10"/>
  <c r="DS26" i="10"/>
  <c r="DT26" i="10"/>
  <c r="DU26" i="10"/>
  <c r="BL20" i="22"/>
  <c r="BD20" i="22"/>
  <c r="BK20" i="22"/>
  <c r="BC20" i="22"/>
  <c r="BJ20" i="22"/>
  <c r="BB20" i="22"/>
  <c r="BG20" i="22"/>
  <c r="BP20" i="22"/>
  <c r="BE20" i="22"/>
  <c r="BO20" i="22"/>
  <c r="EB20" i="22"/>
  <c r="BN20" i="22"/>
  <c r="BM20" i="22"/>
  <c r="BF20" i="22"/>
  <c r="BQ20" i="22"/>
  <c r="BI20" i="22"/>
  <c r="BH20" i="22"/>
  <c r="EE31" i="22"/>
  <c r="EE32" i="22"/>
  <c r="DR21" i="22"/>
  <c r="DJ21" i="22"/>
  <c r="EA21" i="22"/>
  <c r="DQ21" i="22"/>
  <c r="DI21" i="22"/>
  <c r="DP21" i="22"/>
  <c r="DH21" i="22"/>
  <c r="DU21" i="22"/>
  <c r="DG21" i="22"/>
  <c r="DS21" i="22"/>
  <c r="DO21" i="22"/>
  <c r="DN21" i="22"/>
  <c r="DM21" i="22"/>
  <c r="DY21" i="22"/>
  <c r="DT21" i="22"/>
  <c r="DL21" i="22"/>
  <c r="DK21" i="22"/>
  <c r="DF21" i="22"/>
  <c r="ED31" i="22"/>
  <c r="ED32" i="22"/>
  <c r="EG32" i="22"/>
  <c r="EG31" i="22"/>
  <c r="B44" i="22" s="1"/>
  <c r="BM36" i="22"/>
  <c r="BE36" i="22"/>
  <c r="BL36" i="22"/>
  <c r="BD36" i="22"/>
  <c r="BK36" i="22"/>
  <c r="BC36" i="22"/>
  <c r="BJ36" i="22"/>
  <c r="BB36" i="22"/>
  <c r="BQ36" i="22"/>
  <c r="BI36" i="22"/>
  <c r="BF36" i="22"/>
  <c r="BP36" i="22"/>
  <c r="BO36" i="22"/>
  <c r="BG36" i="22"/>
  <c r="BH36" i="22"/>
  <c r="BN36" i="22"/>
  <c r="EF31" i="22"/>
  <c r="B46" i="22" s="1"/>
  <c r="EF32" i="22"/>
  <c r="CH19" i="22"/>
  <c r="CF19" i="22"/>
  <c r="BX19" i="22"/>
  <c r="CE19" i="22"/>
  <c r="BV19" i="22"/>
  <c r="CC19" i="22"/>
  <c r="CB19" i="22"/>
  <c r="CA19" i="22"/>
  <c r="CJ19" i="22"/>
  <c r="BZ19" i="22"/>
  <c r="CD19" i="22"/>
  <c r="BY19" i="22"/>
  <c r="BW19" i="22"/>
  <c r="BU19" i="22"/>
  <c r="CI19" i="22"/>
  <c r="CG19" i="22"/>
  <c r="BN35" i="22"/>
  <c r="BF35" i="22"/>
  <c r="BM35" i="22"/>
  <c r="BE35" i="22"/>
  <c r="BL35" i="22"/>
  <c r="BD35" i="22"/>
  <c r="BK35" i="22"/>
  <c r="BC35" i="22"/>
  <c r="BJ35" i="22"/>
  <c r="BI35" i="22"/>
  <c r="BH35" i="22"/>
  <c r="BG35" i="22"/>
  <c r="BB35" i="22"/>
  <c r="BO35" i="22"/>
  <c r="BQ35" i="22"/>
  <c r="BP35" i="22"/>
  <c r="CW17" i="21"/>
  <c r="CO17" i="21"/>
  <c r="CV17" i="21"/>
  <c r="DB17" i="21"/>
  <c r="CT17" i="21"/>
  <c r="DC17" i="21"/>
  <c r="CQ17" i="21"/>
  <c r="CZ17" i="21"/>
  <c r="CN17" i="21"/>
  <c r="CY17" i="21"/>
  <c r="CU17" i="21"/>
  <c r="CS17" i="21"/>
  <c r="CP17" i="21"/>
  <c r="CX17" i="21"/>
  <c r="DA17" i="21"/>
  <c r="CR17" i="21"/>
  <c r="BQ18" i="21"/>
  <c r="BI18" i="21"/>
  <c r="EB18" i="21"/>
  <c r="BP18" i="21"/>
  <c r="BH18" i="21"/>
  <c r="BN18" i="21"/>
  <c r="BF18" i="21"/>
  <c r="BK18" i="21"/>
  <c r="BG18" i="21"/>
  <c r="BE18" i="21"/>
  <c r="BO18" i="21"/>
  <c r="BL18" i="21"/>
  <c r="BB18" i="21"/>
  <c r="BM18" i="21"/>
  <c r="BJ18" i="21"/>
  <c r="BD18" i="21"/>
  <c r="BC18" i="21"/>
  <c r="AU17" i="21"/>
  <c r="AM17" i="21"/>
  <c r="AR17" i="21"/>
  <c r="AJ17" i="21"/>
  <c r="AV17" i="21"/>
  <c r="AK17" i="21"/>
  <c r="AS17" i="21"/>
  <c r="AQ17" i="21"/>
  <c r="AW17" i="21"/>
  <c r="AT17" i="21"/>
  <c r="AO17" i="21"/>
  <c r="AX17" i="21"/>
  <c r="AL17" i="21"/>
  <c r="AI17" i="21"/>
  <c r="AP17" i="21"/>
  <c r="AN17" i="21"/>
  <c r="EG17" i="21"/>
  <c r="EF17" i="21"/>
  <c r="ED17" i="21"/>
  <c r="EE17" i="21"/>
  <c r="CE17" i="21"/>
  <c r="BW17" i="21"/>
  <c r="CJ17" i="21"/>
  <c r="CB17" i="21"/>
  <c r="CD17" i="21"/>
  <c r="CA17" i="21"/>
  <c r="BZ17" i="21"/>
  <c r="CF17" i="21"/>
  <c r="CC17" i="21"/>
  <c r="BX17" i="21"/>
  <c r="CG17" i="21"/>
  <c r="BU17" i="21"/>
  <c r="CI17" i="21"/>
  <c r="BY17" i="21"/>
  <c r="BV17" i="21"/>
  <c r="CH17" i="21"/>
  <c r="DO19" i="21"/>
  <c r="DG19" i="21"/>
  <c r="DN19" i="21"/>
  <c r="DF19" i="21"/>
  <c r="DT19" i="21"/>
  <c r="DL19" i="21"/>
  <c r="DQ19" i="21"/>
  <c r="EA19" i="21"/>
  <c r="DM19" i="21"/>
  <c r="DK19" i="21"/>
  <c r="DJ19" i="21"/>
  <c r="DI19" i="21"/>
  <c r="DP19" i="21"/>
  <c r="DH19" i="21"/>
  <c r="DU19" i="21"/>
  <c r="DS19" i="21"/>
  <c r="DR19" i="21"/>
  <c r="DY19" i="21"/>
  <c r="EC18" i="21"/>
  <c r="DZ18" i="21"/>
  <c r="Z18" i="21"/>
  <c r="B51" i="20"/>
  <c r="B50" i="20"/>
  <c r="DP22" i="20"/>
  <c r="DH22" i="20"/>
  <c r="DO22" i="20"/>
  <c r="DG22" i="20"/>
  <c r="DL22" i="20"/>
  <c r="DS22" i="20"/>
  <c r="DI22" i="20"/>
  <c r="DR22" i="20"/>
  <c r="DF22" i="20"/>
  <c r="EA22" i="20"/>
  <c r="DM22" i="20"/>
  <c r="DU22" i="20"/>
  <c r="DT22" i="20"/>
  <c r="DQ22" i="20"/>
  <c r="DN22" i="20"/>
  <c r="DK22" i="20"/>
  <c r="DJ22" i="20"/>
  <c r="DY22" i="20"/>
  <c r="BJ21" i="20"/>
  <c r="BB21" i="20"/>
  <c r="BP21" i="20"/>
  <c r="BG21" i="20"/>
  <c r="BO21" i="20"/>
  <c r="BF21" i="20"/>
  <c r="BL21" i="20"/>
  <c r="BC21" i="20"/>
  <c r="BK21" i="20"/>
  <c r="BI21" i="20"/>
  <c r="BH21" i="20"/>
  <c r="BE21" i="20"/>
  <c r="BD21" i="20"/>
  <c r="BQ21" i="20"/>
  <c r="BN21" i="20"/>
  <c r="BM21" i="20"/>
  <c r="EB21" i="20"/>
  <c r="CG20" i="20"/>
  <c r="BY20" i="20"/>
  <c r="CC20" i="20"/>
  <c r="BU20" i="20"/>
  <c r="CE20" i="20"/>
  <c r="CD20" i="20"/>
  <c r="CB20" i="20"/>
  <c r="CA20" i="20"/>
  <c r="CJ20" i="20"/>
  <c r="BZ20" i="20"/>
  <c r="CI20" i="20"/>
  <c r="BX20" i="20"/>
  <c r="CH20" i="20"/>
  <c r="CF20" i="20"/>
  <c r="BW20" i="20"/>
  <c r="BV20" i="20"/>
  <c r="B43" i="20"/>
  <c r="B44" i="20"/>
  <c r="EB20" i="19"/>
  <c r="BP20" i="19"/>
  <c r="BH20" i="19"/>
  <c r="BO20" i="19"/>
  <c r="BG20" i="19"/>
  <c r="BJ20" i="19"/>
  <c r="BI20" i="19"/>
  <c r="BF20" i="19"/>
  <c r="BC20" i="19"/>
  <c r="BQ20" i="19"/>
  <c r="BB20" i="19"/>
  <c r="BN20" i="19"/>
  <c r="BE20" i="19"/>
  <c r="BD20" i="19"/>
  <c r="BK20" i="19"/>
  <c r="BM20" i="19"/>
  <c r="BL20" i="19"/>
  <c r="EE31" i="19"/>
  <c r="EE32" i="19"/>
  <c r="CE19" i="19"/>
  <c r="BW19" i="19"/>
  <c r="CD19" i="19"/>
  <c r="BV19" i="19"/>
  <c r="CC19" i="19"/>
  <c r="BU19" i="19"/>
  <c r="CJ19" i="19"/>
  <c r="BY19" i="19"/>
  <c r="CI19" i="19"/>
  <c r="BX19" i="19"/>
  <c r="CH19" i="19"/>
  <c r="CB19" i="19"/>
  <c r="CA19" i="19"/>
  <c r="BZ19" i="19"/>
  <c r="CG19" i="19"/>
  <c r="CF19" i="19"/>
  <c r="BM36" i="19"/>
  <c r="BE36" i="19"/>
  <c r="BL36" i="19"/>
  <c r="BD36" i="19"/>
  <c r="BK36" i="19"/>
  <c r="BC36" i="19"/>
  <c r="BO36" i="19"/>
  <c r="BN36" i="19"/>
  <c r="BJ36" i="19"/>
  <c r="BI36" i="19"/>
  <c r="BH36" i="19"/>
  <c r="BG36" i="19"/>
  <c r="BF36" i="19"/>
  <c r="BB36" i="19"/>
  <c r="BQ36" i="19"/>
  <c r="BP36" i="19"/>
  <c r="EF31" i="19"/>
  <c r="EF32" i="19"/>
  <c r="EG32" i="19"/>
  <c r="EG31" i="19"/>
  <c r="B44" i="19" s="1"/>
  <c r="BN35" i="19"/>
  <c r="BF35" i="19"/>
  <c r="BM35" i="19"/>
  <c r="BE35" i="19"/>
  <c r="BL35" i="19"/>
  <c r="BD35" i="19"/>
  <c r="BK35" i="19"/>
  <c r="BJ35" i="19"/>
  <c r="BI35" i="19"/>
  <c r="BH35" i="19"/>
  <c r="BG35" i="19"/>
  <c r="BC35" i="19"/>
  <c r="BB35" i="19"/>
  <c r="BQ35" i="19"/>
  <c r="BP35" i="19"/>
  <c r="BO35" i="19"/>
  <c r="ED31" i="19"/>
  <c r="ED32" i="19"/>
  <c r="DN21" i="19"/>
  <c r="DF21" i="19"/>
  <c r="DU21" i="19"/>
  <c r="DM21" i="19"/>
  <c r="DK21" i="19"/>
  <c r="DT21" i="19"/>
  <c r="DJ21" i="19"/>
  <c r="DS21" i="19"/>
  <c r="DI21" i="19"/>
  <c r="DR21" i="19"/>
  <c r="DQ21" i="19"/>
  <c r="DP21" i="19"/>
  <c r="DY21" i="19"/>
  <c r="DO21" i="19"/>
  <c r="EA21" i="19"/>
  <c r="DL21" i="19"/>
  <c r="DH21" i="19"/>
  <c r="DG21" i="19"/>
  <c r="ED17" i="10"/>
  <c r="EE17" i="10"/>
  <c r="EF17" i="10"/>
  <c r="EG17" i="10"/>
  <c r="BM18" i="10"/>
  <c r="BD18" i="10"/>
  <c r="BF18" i="10"/>
  <c r="BC18" i="10"/>
  <c r="BN18" i="10"/>
  <c r="BK18" i="10"/>
  <c r="BG18" i="10"/>
  <c r="BL18" i="10"/>
  <c r="BJ18" i="10"/>
  <c r="BO18" i="10"/>
  <c r="BI18" i="10"/>
  <c r="BH18" i="10"/>
  <c r="BP18" i="10"/>
  <c r="BB18" i="10"/>
  <c r="EB18" i="10"/>
  <c r="BQ18" i="10"/>
  <c r="BE18" i="10"/>
  <c r="AI17" i="10"/>
  <c r="AM17" i="10"/>
  <c r="AJ17" i="10"/>
  <c r="AQ17" i="10"/>
  <c r="AU17" i="10"/>
  <c r="AN17" i="10"/>
  <c r="AR17" i="10"/>
  <c r="AV17" i="10"/>
  <c r="AW17" i="10"/>
  <c r="AK17" i="10"/>
  <c r="AP17" i="10"/>
  <c r="AS17" i="10"/>
  <c r="AO17" i="10"/>
  <c r="AL17" i="10"/>
  <c r="AT17" i="10"/>
  <c r="AX17" i="10"/>
  <c r="CO16" i="10"/>
  <c r="CZ16" i="10"/>
  <c r="DA16" i="10"/>
  <c r="CW16" i="10"/>
  <c r="CS16" i="10"/>
  <c r="CP16" i="10"/>
  <c r="CV16" i="10"/>
  <c r="CX16" i="10"/>
  <c r="CT16" i="10"/>
  <c r="CU16" i="10"/>
  <c r="DB16" i="10"/>
  <c r="CQ16" i="10"/>
  <c r="DC16" i="10"/>
  <c r="CY16" i="10"/>
  <c r="CR16" i="10"/>
  <c r="CN16" i="10"/>
  <c r="BV17" i="10"/>
  <c r="CB17" i="10"/>
  <c r="CC17" i="10"/>
  <c r="CD17" i="10"/>
  <c r="CJ17" i="10"/>
  <c r="BW17" i="10"/>
  <c r="BZ17" i="10"/>
  <c r="CE17" i="10"/>
  <c r="CA17" i="10"/>
  <c r="BX17" i="10"/>
  <c r="CH17" i="10"/>
  <c r="CF17" i="10"/>
  <c r="CG17" i="10"/>
  <c r="CI17" i="10"/>
  <c r="BY17" i="10"/>
  <c r="BU17" i="10"/>
  <c r="Z18" i="10"/>
  <c r="EA19" i="10"/>
  <c r="G26" i="12" a="1"/>
  <c r="G27" i="12" a="1"/>
  <c r="G29" i="12" a="1"/>
  <c r="G28" i="12" a="1"/>
  <c r="DY27" i="10" l="1"/>
  <c r="DF27" i="10"/>
  <c r="DG27" i="10"/>
  <c r="DH27" i="10"/>
  <c r="DI27" i="10"/>
  <c r="DJ27" i="10"/>
  <c r="DK27" i="10"/>
  <c r="DL27" i="10"/>
  <c r="DM27" i="10"/>
  <c r="DN27" i="10"/>
  <c r="DO27" i="10"/>
  <c r="DP27" i="10"/>
  <c r="DQ27" i="10"/>
  <c r="DR27" i="10"/>
  <c r="DS27" i="10"/>
  <c r="DT27" i="10"/>
  <c r="DU27" i="10"/>
  <c r="CD20" i="22"/>
  <c r="BV20" i="22"/>
  <c r="CC20" i="22"/>
  <c r="BU20" i="22"/>
  <c r="CJ20" i="22"/>
  <c r="CB20" i="22"/>
  <c r="CG20" i="22"/>
  <c r="CE20" i="22"/>
  <c r="CA20" i="22"/>
  <c r="BZ20" i="22"/>
  <c r="BY20" i="22"/>
  <c r="CH20" i="22"/>
  <c r="CF20" i="22"/>
  <c r="BX20" i="22"/>
  <c r="BW20" i="22"/>
  <c r="CI20" i="22"/>
  <c r="EB21" i="22"/>
  <c r="BP21" i="22"/>
  <c r="BH21" i="22"/>
  <c r="BO21" i="22"/>
  <c r="BG21" i="22"/>
  <c r="BN21" i="22"/>
  <c r="BF21" i="22"/>
  <c r="BQ21" i="22"/>
  <c r="BC21" i="22"/>
  <c r="BL21" i="22"/>
  <c r="BK21" i="22"/>
  <c r="BJ21" i="22"/>
  <c r="BI21" i="22"/>
  <c r="BM21" i="22"/>
  <c r="BE21" i="22"/>
  <c r="BD21" i="22"/>
  <c r="BB21" i="22"/>
  <c r="B45" i="22"/>
  <c r="DY22" i="22"/>
  <c r="DO22" i="22"/>
  <c r="DG22" i="22"/>
  <c r="DN22" i="22"/>
  <c r="DF22" i="22"/>
  <c r="DU22" i="22"/>
  <c r="DM22" i="22"/>
  <c r="DT22" i="22"/>
  <c r="DL22" i="22"/>
  <c r="DS22" i="22"/>
  <c r="DK22" i="22"/>
  <c r="DR22" i="22"/>
  <c r="DJ22" i="22"/>
  <c r="DH22" i="22"/>
  <c r="EA22" i="22"/>
  <c r="DQ22" i="22"/>
  <c r="DI22" i="22"/>
  <c r="DP22" i="22"/>
  <c r="B43" i="22"/>
  <c r="DA18" i="21"/>
  <c r="DA31" i="21" s="1"/>
  <c r="AV36" i="21" s="1"/>
  <c r="CS18" i="21"/>
  <c r="CS31" i="21" s="1"/>
  <c r="AN36" i="21" s="1"/>
  <c r="CZ18" i="21"/>
  <c r="CZ31" i="21" s="1"/>
  <c r="AU36" i="21" s="1"/>
  <c r="CR18" i="21"/>
  <c r="CR31" i="21" s="1"/>
  <c r="AM36" i="21" s="1"/>
  <c r="CX18" i="21"/>
  <c r="CX31" i="21" s="1"/>
  <c r="AS36" i="21" s="1"/>
  <c r="CP18" i="21"/>
  <c r="CP31" i="21" s="1"/>
  <c r="AK36" i="21" s="1"/>
  <c r="DB18" i="21"/>
  <c r="DB31" i="21" s="1"/>
  <c r="AW36" i="21" s="1"/>
  <c r="CN18" i="21"/>
  <c r="CN31" i="21" s="1"/>
  <c r="AI36" i="21" s="1"/>
  <c r="CW18" i="21"/>
  <c r="CW31" i="21" s="1"/>
  <c r="AR36" i="21" s="1"/>
  <c r="CV18" i="21"/>
  <c r="CV31" i="21" s="1"/>
  <c r="AQ36" i="21" s="1"/>
  <c r="CQ18" i="21"/>
  <c r="CQ31" i="21" s="1"/>
  <c r="AL36" i="21" s="1"/>
  <c r="CO18" i="21"/>
  <c r="CO31" i="21" s="1"/>
  <c r="AJ36" i="21" s="1"/>
  <c r="CT18" i="21"/>
  <c r="CT31" i="21" s="1"/>
  <c r="AO36" i="21" s="1"/>
  <c r="DC18" i="21"/>
  <c r="DC31" i="21" s="1"/>
  <c r="AX36" i="21" s="1"/>
  <c r="CY18" i="21"/>
  <c r="CY31" i="21" s="1"/>
  <c r="AT36" i="21" s="1"/>
  <c r="CU18" i="21"/>
  <c r="CU31" i="21" s="1"/>
  <c r="AP36" i="21" s="1"/>
  <c r="EC31" i="21"/>
  <c r="B18" i="21" s="1"/>
  <c r="DS20" i="21"/>
  <c r="DK20" i="21"/>
  <c r="DR20" i="21"/>
  <c r="DJ20" i="21"/>
  <c r="EA20" i="21"/>
  <c r="DP20" i="21"/>
  <c r="DH20" i="21"/>
  <c r="DN20" i="21"/>
  <c r="DY20" i="21"/>
  <c r="DL20" i="21"/>
  <c r="DI20" i="21"/>
  <c r="DU20" i="21"/>
  <c r="DQ20" i="21"/>
  <c r="DF20" i="21"/>
  <c r="DM20" i="21"/>
  <c r="DG20" i="21"/>
  <c r="DO20" i="21"/>
  <c r="DT20" i="21"/>
  <c r="BM19" i="21"/>
  <c r="BE19" i="21"/>
  <c r="BL19" i="21"/>
  <c r="BD19" i="21"/>
  <c r="BJ19" i="21"/>
  <c r="BB19" i="21"/>
  <c r="BN19" i="21"/>
  <c r="BI19" i="21"/>
  <c r="BH19" i="21"/>
  <c r="BQ19" i="21"/>
  <c r="BP19" i="21"/>
  <c r="BK19" i="21"/>
  <c r="BO19" i="21"/>
  <c r="BF19" i="21"/>
  <c r="EB19" i="21"/>
  <c r="BG19" i="21"/>
  <c r="BC19" i="21"/>
  <c r="CI18" i="21"/>
  <c r="CA18" i="21"/>
  <c r="CH18" i="21"/>
  <c r="BZ18" i="21"/>
  <c r="CF18" i="21"/>
  <c r="BX18" i="21"/>
  <c r="BY18" i="21"/>
  <c r="CJ18" i="21"/>
  <c r="BV18" i="21"/>
  <c r="CG18" i="21"/>
  <c r="BU18" i="21"/>
  <c r="CE18" i="21"/>
  <c r="BW18" i="21"/>
  <c r="CD18" i="21"/>
  <c r="CC18" i="21"/>
  <c r="CB18" i="21"/>
  <c r="EE18" i="21"/>
  <c r="EG18" i="21"/>
  <c r="ED18" i="21"/>
  <c r="EF18" i="21"/>
  <c r="B35" i="21"/>
  <c r="B34" i="21"/>
  <c r="B36" i="21"/>
  <c r="B33" i="21"/>
  <c r="AQ18" i="21"/>
  <c r="AQ31" i="21" s="1"/>
  <c r="AQ35" i="21" s="1"/>
  <c r="AI18" i="21"/>
  <c r="AI31" i="21" s="1"/>
  <c r="AI35" i="21" s="1"/>
  <c r="AX18" i="21"/>
  <c r="AX31" i="21" s="1"/>
  <c r="AX35" i="21" s="1"/>
  <c r="AP18" i="21"/>
  <c r="AP31" i="21" s="1"/>
  <c r="AP35" i="21" s="1"/>
  <c r="AV18" i="21"/>
  <c r="AV31" i="21" s="1"/>
  <c r="AV35" i="21" s="1"/>
  <c r="AN18" i="21"/>
  <c r="AN31" i="21" s="1"/>
  <c r="AN35" i="21" s="1"/>
  <c r="AW18" i="21"/>
  <c r="AW31" i="21" s="1"/>
  <c r="AW35" i="21" s="1"/>
  <c r="AK18" i="21"/>
  <c r="AK31" i="21" s="1"/>
  <c r="AK35" i="21" s="1"/>
  <c r="AT18" i="21"/>
  <c r="AT31" i="21" s="1"/>
  <c r="AT35" i="21" s="1"/>
  <c r="AS18" i="21"/>
  <c r="AS31" i="21" s="1"/>
  <c r="AS35" i="21" s="1"/>
  <c r="AU18" i="21"/>
  <c r="AU31" i="21" s="1"/>
  <c r="AU35" i="21" s="1"/>
  <c r="AO18" i="21"/>
  <c r="AO31" i="21" s="1"/>
  <c r="AO35" i="21" s="1"/>
  <c r="AJ18" i="21"/>
  <c r="AJ31" i="21" s="1"/>
  <c r="AJ35" i="21" s="1"/>
  <c r="AM18" i="21"/>
  <c r="AM31" i="21" s="1"/>
  <c r="AM35" i="21" s="1"/>
  <c r="AL18" i="21"/>
  <c r="AL31" i="21" s="1"/>
  <c r="AL35" i="21" s="1"/>
  <c r="AR18" i="21"/>
  <c r="AR31" i="21" s="1"/>
  <c r="AR35" i="21" s="1"/>
  <c r="DZ31" i="21"/>
  <c r="B17" i="21" s="1"/>
  <c r="DU23" i="20"/>
  <c r="DM23" i="20"/>
  <c r="DT23" i="20"/>
  <c r="DL23" i="20"/>
  <c r="DS23" i="20"/>
  <c r="DK23" i="20"/>
  <c r="DO23" i="20"/>
  <c r="DG23" i="20"/>
  <c r="DQ23" i="20"/>
  <c r="DJ23" i="20"/>
  <c r="EA23" i="20"/>
  <c r="DI23" i="20"/>
  <c r="DR23" i="20"/>
  <c r="DP23" i="20"/>
  <c r="DN23" i="20"/>
  <c r="DH23" i="20"/>
  <c r="DF23" i="20"/>
  <c r="DY23" i="20"/>
  <c r="BN22" i="20"/>
  <c r="BF22" i="20"/>
  <c r="BM22" i="20"/>
  <c r="BE22" i="20"/>
  <c r="BP22" i="20"/>
  <c r="BD22" i="20"/>
  <c r="BK22" i="20"/>
  <c r="BJ22" i="20"/>
  <c r="BQ22" i="20"/>
  <c r="BG22" i="20"/>
  <c r="BH22" i="20"/>
  <c r="BC22" i="20"/>
  <c r="BB22" i="20"/>
  <c r="BO22" i="20"/>
  <c r="BI22" i="20"/>
  <c r="EB22" i="20"/>
  <c r="BL22" i="20"/>
  <c r="CJ21" i="20"/>
  <c r="CB21" i="20"/>
  <c r="CI21" i="20"/>
  <c r="BZ21" i="20"/>
  <c r="CH21" i="20"/>
  <c r="BY21" i="20"/>
  <c r="CE21" i="20"/>
  <c r="BV21" i="20"/>
  <c r="CA21" i="20"/>
  <c r="BX21" i="20"/>
  <c r="BW21" i="20"/>
  <c r="BU21" i="20"/>
  <c r="CG21" i="20"/>
  <c r="CF21" i="20"/>
  <c r="CD21" i="20"/>
  <c r="CC21" i="20"/>
  <c r="B49" i="20"/>
  <c r="B48" i="20"/>
  <c r="B43" i="19"/>
  <c r="B45" i="19"/>
  <c r="B46" i="19"/>
  <c r="BL21" i="19"/>
  <c r="BD21" i="19"/>
  <c r="BK21" i="19"/>
  <c r="BC21" i="19"/>
  <c r="BP21" i="19"/>
  <c r="BF21" i="19"/>
  <c r="BO21" i="19"/>
  <c r="BE21" i="19"/>
  <c r="BN21" i="19"/>
  <c r="BB21" i="19"/>
  <c r="BQ21" i="19"/>
  <c r="BM21" i="19"/>
  <c r="BJ21" i="19"/>
  <c r="EB21" i="19"/>
  <c r="BI21" i="19"/>
  <c r="BH21" i="19"/>
  <c r="BG21" i="19"/>
  <c r="DR22" i="19"/>
  <c r="DJ22" i="19"/>
  <c r="EA22" i="19"/>
  <c r="DQ22" i="19"/>
  <c r="DI22" i="19"/>
  <c r="DO22" i="19"/>
  <c r="DN22" i="19"/>
  <c r="DM22" i="19"/>
  <c r="DP22" i="19"/>
  <c r="DL22" i="19"/>
  <c r="DK22" i="19"/>
  <c r="DU22" i="19"/>
  <c r="DT22" i="19"/>
  <c r="DH22" i="19"/>
  <c r="DG22" i="19"/>
  <c r="DF22" i="19"/>
  <c r="DS22" i="19"/>
  <c r="DY22" i="19"/>
  <c r="CH20" i="19"/>
  <c r="BZ20" i="19"/>
  <c r="CG20" i="19"/>
  <c r="BY20" i="19"/>
  <c r="CF20" i="19"/>
  <c r="BV20" i="19"/>
  <c r="CE20" i="19"/>
  <c r="BU20" i="19"/>
  <c r="CD20" i="19"/>
  <c r="CJ20" i="19"/>
  <c r="CI20" i="19"/>
  <c r="CB20" i="19"/>
  <c r="CA20" i="19"/>
  <c r="BX20" i="19"/>
  <c r="BW20" i="19"/>
  <c r="CC20" i="19"/>
  <c r="B35" i="10"/>
  <c r="B36" i="10"/>
  <c r="B33" i="10"/>
  <c r="B34" i="10"/>
  <c r="G27" i="12"/>
  <c r="G26" i="12"/>
  <c r="G28" i="12"/>
  <c r="G29" i="12"/>
  <c r="EG18" i="10"/>
  <c r="ED18" i="10"/>
  <c r="ED32" i="10" s="1"/>
  <c r="EE18" i="10"/>
  <c r="EF18" i="10"/>
  <c r="CC18" i="10"/>
  <c r="CG18" i="10"/>
  <c r="BV18" i="10"/>
  <c r="CB18" i="10"/>
  <c r="CJ18" i="10"/>
  <c r="BW18" i="10"/>
  <c r="CI18" i="10"/>
  <c r="CH18" i="10"/>
  <c r="CD18" i="10"/>
  <c r="CA18" i="10"/>
  <c r="CE18" i="10"/>
  <c r="BX18" i="10"/>
  <c r="BZ18" i="10"/>
  <c r="BU18" i="10"/>
  <c r="BY18" i="10"/>
  <c r="CF18" i="10"/>
  <c r="EA20" i="10"/>
  <c r="AI18" i="10"/>
  <c r="AM18" i="10"/>
  <c r="AQ18" i="10"/>
  <c r="AU18" i="10"/>
  <c r="AP18" i="10"/>
  <c r="AO18" i="10"/>
  <c r="AJ18" i="10"/>
  <c r="AN18" i="10"/>
  <c r="AX18" i="10"/>
  <c r="AR18" i="10"/>
  <c r="AK18" i="10"/>
  <c r="AL18" i="10"/>
  <c r="AV18" i="10"/>
  <c r="AS18" i="10"/>
  <c r="AT18" i="10"/>
  <c r="AW18" i="10"/>
  <c r="BM19" i="10"/>
  <c r="BC19" i="10"/>
  <c r="BF19" i="10"/>
  <c r="BK19" i="10"/>
  <c r="BO19" i="10"/>
  <c r="BB19" i="10"/>
  <c r="BP19" i="10"/>
  <c r="BN19" i="10"/>
  <c r="BL19" i="10"/>
  <c r="BG19" i="10"/>
  <c r="BH19" i="10"/>
  <c r="BI19" i="10"/>
  <c r="BQ19" i="10"/>
  <c r="EB19" i="10"/>
  <c r="BJ19" i="10"/>
  <c r="BE19" i="10"/>
  <c r="BD19" i="10"/>
  <c r="CO17" i="10"/>
  <c r="CS17" i="10"/>
  <c r="CW17" i="10"/>
  <c r="DA17" i="10"/>
  <c r="CY17" i="10"/>
  <c r="CN17" i="10"/>
  <c r="CP17" i="10"/>
  <c r="CU17" i="10"/>
  <c r="DC17" i="10"/>
  <c r="CR17" i="10"/>
  <c r="CX17" i="10"/>
  <c r="CT17" i="10"/>
  <c r="CQ17" i="10"/>
  <c r="DB17" i="10"/>
  <c r="CV17" i="10"/>
  <c r="CZ17" i="10"/>
  <c r="F26" i="12" a="1"/>
  <c r="G38" i="12" a="1"/>
  <c r="F28" i="12" a="1"/>
  <c r="F27" i="12" a="1"/>
  <c r="E29" i="12" a="1"/>
  <c r="F29" i="12" a="1"/>
  <c r="E28" i="12" a="1"/>
  <c r="E26" i="12" a="1"/>
  <c r="E27" i="12" a="1"/>
  <c r="DY28" i="10" l="1"/>
  <c r="DF28" i="10"/>
  <c r="DG28" i="10"/>
  <c r="DH28" i="10"/>
  <c r="DI28" i="10"/>
  <c r="DJ28" i="10"/>
  <c r="DK28" i="10"/>
  <c r="DL28" i="10"/>
  <c r="DM28" i="10"/>
  <c r="DN28" i="10"/>
  <c r="DO28" i="10"/>
  <c r="DP28" i="10"/>
  <c r="DQ28" i="10"/>
  <c r="DR28" i="10"/>
  <c r="DS28" i="10"/>
  <c r="DT28" i="10"/>
  <c r="DU28" i="10"/>
  <c r="B49" i="22"/>
  <c r="B48" i="22"/>
  <c r="DR23" i="22"/>
  <c r="DJ23" i="22"/>
  <c r="DY23" i="22"/>
  <c r="DN23" i="22"/>
  <c r="DM23" i="22"/>
  <c r="DU23" i="22"/>
  <c r="DL23" i="22"/>
  <c r="DT23" i="22"/>
  <c r="DK23" i="22"/>
  <c r="DS23" i="22"/>
  <c r="DI23" i="22"/>
  <c r="DQ23" i="22"/>
  <c r="DH23" i="22"/>
  <c r="DO23" i="22"/>
  <c r="DG23" i="22"/>
  <c r="DF23" i="22"/>
  <c r="DP23" i="22"/>
  <c r="EA23" i="22"/>
  <c r="BL22" i="22"/>
  <c r="BD22" i="22"/>
  <c r="BK22" i="22"/>
  <c r="BC22" i="22"/>
  <c r="BJ22" i="22"/>
  <c r="BB22" i="22"/>
  <c r="BQ22" i="22"/>
  <c r="BI22" i="22"/>
  <c r="EB22" i="22"/>
  <c r="BP22" i="22"/>
  <c r="BH22" i="22"/>
  <c r="BF22" i="22"/>
  <c r="BO22" i="22"/>
  <c r="BN22" i="22"/>
  <c r="BE22" i="22"/>
  <c r="BM22" i="22"/>
  <c r="BG22" i="22"/>
  <c r="B51" i="22"/>
  <c r="B50" i="22"/>
  <c r="CH21" i="22"/>
  <c r="BZ21" i="22"/>
  <c r="CG21" i="22"/>
  <c r="BY21" i="22"/>
  <c r="CF21" i="22"/>
  <c r="BX21" i="22"/>
  <c r="CD21" i="22"/>
  <c r="CB21" i="22"/>
  <c r="CA21" i="22"/>
  <c r="BW21" i="22"/>
  <c r="CJ21" i="22"/>
  <c r="BV21" i="22"/>
  <c r="CI21" i="22"/>
  <c r="CE21" i="22"/>
  <c r="CC21" i="22"/>
  <c r="BU21" i="22"/>
  <c r="EG31" i="21"/>
  <c r="B44" i="21" s="1"/>
  <c r="EG32" i="21"/>
  <c r="BM35" i="21"/>
  <c r="BE35" i="21"/>
  <c r="BL35" i="21"/>
  <c r="BD35" i="21"/>
  <c r="BK35" i="21"/>
  <c r="BC35" i="21"/>
  <c r="BN35" i="21"/>
  <c r="BJ35" i="21"/>
  <c r="BI35" i="21"/>
  <c r="BH35" i="21"/>
  <c r="BG35" i="21"/>
  <c r="BF35" i="21"/>
  <c r="BO35" i="21"/>
  <c r="BB35" i="21"/>
  <c r="BP35" i="21"/>
  <c r="BQ35" i="21"/>
  <c r="EE32" i="21"/>
  <c r="EE31" i="21"/>
  <c r="B45" i="21" s="1"/>
  <c r="ED32" i="21"/>
  <c r="ED31" i="21"/>
  <c r="B43" i="21" s="1"/>
  <c r="EF32" i="21"/>
  <c r="EF31" i="21"/>
  <c r="B46" i="21" s="1"/>
  <c r="BQ20" i="21"/>
  <c r="BI20" i="21"/>
  <c r="EB20" i="21"/>
  <c r="BP20" i="21"/>
  <c r="BH20" i="21"/>
  <c r="BN20" i="21"/>
  <c r="BF20" i="21"/>
  <c r="BJ20" i="21"/>
  <c r="BE20" i="21"/>
  <c r="BD20" i="21"/>
  <c r="BM20" i="21"/>
  <c r="BL20" i="21"/>
  <c r="BG20" i="21"/>
  <c r="BO20" i="21"/>
  <c r="BC20" i="21"/>
  <c r="BK20" i="21"/>
  <c r="BB20" i="21"/>
  <c r="CE19" i="21"/>
  <c r="BW19" i="21"/>
  <c r="CD19" i="21"/>
  <c r="BV19" i="21"/>
  <c r="CJ19" i="21"/>
  <c r="CB19" i="21"/>
  <c r="BZ19" i="21"/>
  <c r="CI19" i="21"/>
  <c r="BX19" i="21"/>
  <c r="CH19" i="21"/>
  <c r="BU19" i="21"/>
  <c r="CF19" i="21"/>
  <c r="BY19" i="21"/>
  <c r="CA19" i="21"/>
  <c r="CG19" i="21"/>
  <c r="CC19" i="21"/>
  <c r="DO21" i="21"/>
  <c r="DG21" i="21"/>
  <c r="DN21" i="21"/>
  <c r="DF21" i="21"/>
  <c r="DU21" i="21"/>
  <c r="DM21" i="21"/>
  <c r="DT21" i="21"/>
  <c r="DL21" i="21"/>
  <c r="DS21" i="21"/>
  <c r="DQ21" i="21"/>
  <c r="DP21" i="21"/>
  <c r="DJ21" i="21"/>
  <c r="DI21" i="21"/>
  <c r="EA21" i="21"/>
  <c r="DK21" i="21"/>
  <c r="DH21" i="21"/>
  <c r="DR21" i="21"/>
  <c r="DY21" i="21"/>
  <c r="BL36" i="21"/>
  <c r="BD36" i="21"/>
  <c r="BK36" i="21"/>
  <c r="BC36" i="21"/>
  <c r="BJ36" i="21"/>
  <c r="BB36" i="21"/>
  <c r="BO36" i="21"/>
  <c r="BN36" i="21"/>
  <c r="BM36" i="21"/>
  <c r="BI36" i="21"/>
  <c r="BH36" i="21"/>
  <c r="BG36" i="21"/>
  <c r="BE36" i="21"/>
  <c r="BP36" i="21"/>
  <c r="BQ36" i="21"/>
  <c r="BF36" i="21"/>
  <c r="BK23" i="20"/>
  <c r="BC23" i="20"/>
  <c r="BJ23" i="20"/>
  <c r="BB23" i="20"/>
  <c r="BQ23" i="20"/>
  <c r="BI23" i="20"/>
  <c r="BF23" i="20"/>
  <c r="EB23" i="20"/>
  <c r="BN23" i="20"/>
  <c r="BM23" i="20"/>
  <c r="BG23" i="20"/>
  <c r="BO23" i="20"/>
  <c r="BL23" i="20"/>
  <c r="BH23" i="20"/>
  <c r="BE23" i="20"/>
  <c r="BD23" i="20"/>
  <c r="BP23" i="20"/>
  <c r="CF22" i="20"/>
  <c r="BX22" i="20"/>
  <c r="CE22" i="20"/>
  <c r="BW22" i="20"/>
  <c r="CB22" i="20"/>
  <c r="CI22" i="20"/>
  <c r="BY22" i="20"/>
  <c r="CH22" i="20"/>
  <c r="BV22" i="20"/>
  <c r="CC22" i="20"/>
  <c r="CD22" i="20"/>
  <c r="CA22" i="20"/>
  <c r="BZ22" i="20"/>
  <c r="BU22" i="20"/>
  <c r="CJ22" i="20"/>
  <c r="CG22" i="20"/>
  <c r="DR24" i="20"/>
  <c r="DJ24" i="20"/>
  <c r="EA24" i="20"/>
  <c r="DQ24" i="20"/>
  <c r="DI24" i="20"/>
  <c r="DP24" i="20"/>
  <c r="DH24" i="20"/>
  <c r="DO24" i="20"/>
  <c r="DG24" i="20"/>
  <c r="DS24" i="20"/>
  <c r="DK24" i="20"/>
  <c r="DN24" i="20"/>
  <c r="DF24" i="20"/>
  <c r="DT24" i="20"/>
  <c r="DU24" i="20"/>
  <c r="DM24" i="20"/>
  <c r="DL24" i="20"/>
  <c r="DY24" i="20"/>
  <c r="B51" i="19"/>
  <c r="B50" i="19"/>
  <c r="DO23" i="19"/>
  <c r="DG23" i="19"/>
  <c r="DN23" i="19"/>
  <c r="DF23" i="19"/>
  <c r="DU23" i="19"/>
  <c r="DM23" i="19"/>
  <c r="DT23" i="19"/>
  <c r="DI23" i="19"/>
  <c r="DS23" i="19"/>
  <c r="DH23" i="19"/>
  <c r="DR23" i="19"/>
  <c r="EA23" i="19"/>
  <c r="DP23" i="19"/>
  <c r="DL23" i="19"/>
  <c r="DK23" i="19"/>
  <c r="DJ23" i="19"/>
  <c r="DQ23" i="19"/>
  <c r="DY23" i="19"/>
  <c r="CD21" i="19"/>
  <c r="BV21" i="19"/>
  <c r="CC21" i="19"/>
  <c r="BU21" i="19"/>
  <c r="CB21" i="19"/>
  <c r="CA21" i="19"/>
  <c r="CJ21" i="19"/>
  <c r="BZ21" i="19"/>
  <c r="CI21" i="19"/>
  <c r="CH21" i="19"/>
  <c r="CG21" i="19"/>
  <c r="BX21" i="19"/>
  <c r="BW21" i="19"/>
  <c r="CF21" i="19"/>
  <c r="CE21" i="19"/>
  <c r="BY21" i="19"/>
  <c r="EB22" i="19"/>
  <c r="BP22" i="19"/>
  <c r="BH22" i="19"/>
  <c r="BO22" i="19"/>
  <c r="BG22" i="19"/>
  <c r="BI22" i="19"/>
  <c r="BF22" i="19"/>
  <c r="BQ22" i="19"/>
  <c r="BE22" i="19"/>
  <c r="BL22" i="19"/>
  <c r="BK22" i="19"/>
  <c r="BJ22" i="19"/>
  <c r="BN22" i="19"/>
  <c r="BM22" i="19"/>
  <c r="BD22" i="19"/>
  <c r="BC22" i="19"/>
  <c r="BB22" i="19"/>
  <c r="B49" i="19"/>
  <c r="B48" i="19"/>
  <c r="E27" i="12"/>
  <c r="E26" i="12"/>
  <c r="E29" i="12"/>
  <c r="E28" i="12"/>
  <c r="F27" i="12"/>
  <c r="F29" i="12"/>
  <c r="F28" i="12"/>
  <c r="F26" i="12"/>
  <c r="G38" i="12"/>
  <c r="EF31" i="10"/>
  <c r="EF32" i="10"/>
  <c r="EE31" i="10"/>
  <c r="EE32" i="10"/>
  <c r="EG31" i="10"/>
  <c r="EG32" i="10"/>
  <c r="ED31" i="10"/>
  <c r="B43" i="10" s="1"/>
  <c r="BB20" i="10"/>
  <c r="BQ20" i="10"/>
  <c r="EB20" i="10"/>
  <c r="BJ20" i="10"/>
  <c r="BH20" i="10"/>
  <c r="BO20" i="10"/>
  <c r="BE20" i="10"/>
  <c r="BD20" i="10"/>
  <c r="BK20" i="10"/>
  <c r="BL20" i="10"/>
  <c r="BM20" i="10"/>
  <c r="BC20" i="10"/>
  <c r="BF20" i="10"/>
  <c r="BN20" i="10"/>
  <c r="BG20" i="10"/>
  <c r="BI20" i="10"/>
  <c r="BP20" i="10"/>
  <c r="EA21" i="10"/>
  <c r="BX19" i="10"/>
  <c r="CI19" i="10"/>
  <c r="CF19" i="10"/>
  <c r="CH19" i="10"/>
  <c r="BV19" i="10"/>
  <c r="BU19" i="10"/>
  <c r="BY19" i="10"/>
  <c r="CB19" i="10"/>
  <c r="CJ19" i="10"/>
  <c r="CE19" i="10"/>
  <c r="CC19" i="10"/>
  <c r="CG19" i="10"/>
  <c r="CD19" i="10"/>
  <c r="CA19" i="10"/>
  <c r="BW19" i="10"/>
  <c r="BZ19" i="10"/>
  <c r="CQ18" i="10"/>
  <c r="DB18" i="10"/>
  <c r="CN18" i="10"/>
  <c r="CY18" i="10"/>
  <c r="CS18" i="10"/>
  <c r="CV18" i="10"/>
  <c r="CR18" i="10"/>
  <c r="CW18" i="10"/>
  <c r="CP18" i="10"/>
  <c r="CT18" i="10"/>
  <c r="CO18" i="10"/>
  <c r="CZ18" i="10"/>
  <c r="DC18" i="10"/>
  <c r="CX18" i="10"/>
  <c r="DA18" i="10"/>
  <c r="CU18" i="10"/>
  <c r="AS19" i="10"/>
  <c r="AO19" i="10"/>
  <c r="AL19" i="10"/>
  <c r="AW19" i="10"/>
  <c r="AN19" i="10"/>
  <c r="AT19" i="10"/>
  <c r="AP19" i="10"/>
  <c r="AX19" i="10"/>
  <c r="AI19" i="10"/>
  <c r="AM19" i="10"/>
  <c r="AQ19" i="10"/>
  <c r="AU19" i="10"/>
  <c r="AJ19" i="10"/>
  <c r="AR19" i="10"/>
  <c r="AV19" i="10"/>
  <c r="AK19" i="10"/>
  <c r="G43" i="12" a="1"/>
  <c r="G36" i="12" a="1"/>
  <c r="G37" i="12" a="1"/>
  <c r="G39" i="12" a="1"/>
  <c r="G44" i="12" a="1"/>
  <c r="E36" i="12" a="1"/>
  <c r="DY29" i="10" l="1"/>
  <c r="DF29" i="10"/>
  <c r="DG29" i="10"/>
  <c r="DH29" i="10"/>
  <c r="DI29" i="10"/>
  <c r="DJ29" i="10"/>
  <c r="DK29" i="10"/>
  <c r="DL29" i="10"/>
  <c r="DM29" i="10"/>
  <c r="DN29" i="10"/>
  <c r="DO29" i="10"/>
  <c r="DP29" i="10"/>
  <c r="DQ29" i="10"/>
  <c r="DR29" i="10"/>
  <c r="DS29" i="10"/>
  <c r="DT29" i="10"/>
  <c r="DU29" i="10"/>
  <c r="DR24" i="22"/>
  <c r="DJ24" i="22"/>
  <c r="DN24" i="22"/>
  <c r="DF24" i="22"/>
  <c r="DT24" i="22"/>
  <c r="DI24" i="22"/>
  <c r="DS24" i="22"/>
  <c r="DH24" i="22"/>
  <c r="DQ24" i="22"/>
  <c r="DG24" i="22"/>
  <c r="EA24" i="22"/>
  <c r="DP24" i="22"/>
  <c r="DO24" i="22"/>
  <c r="DY24" i="22"/>
  <c r="DM24" i="22"/>
  <c r="DU24" i="22"/>
  <c r="DK24" i="22"/>
  <c r="DL24" i="22"/>
  <c r="EB23" i="22"/>
  <c r="BJ23" i="22"/>
  <c r="BB23" i="22"/>
  <c r="BQ23" i="22"/>
  <c r="BI23" i="22"/>
  <c r="BP23" i="22"/>
  <c r="BH23" i="22"/>
  <c r="BO23" i="22"/>
  <c r="BG23" i="22"/>
  <c r="BN23" i="22"/>
  <c r="BF23" i="22"/>
  <c r="BM23" i="22"/>
  <c r="BE23" i="22"/>
  <c r="BD23" i="22"/>
  <c r="BC23" i="22"/>
  <c r="BK23" i="22"/>
  <c r="BL23" i="22"/>
  <c r="CE22" i="22"/>
  <c r="CD22" i="22"/>
  <c r="BV22" i="22"/>
  <c r="CC22" i="22"/>
  <c r="BU22" i="22"/>
  <c r="CJ22" i="22"/>
  <c r="CB22" i="22"/>
  <c r="CI22" i="22"/>
  <c r="CA22" i="22"/>
  <c r="CH22" i="22"/>
  <c r="BZ22" i="22"/>
  <c r="BY22" i="22"/>
  <c r="BW22" i="22"/>
  <c r="CG22" i="22"/>
  <c r="CF22" i="22"/>
  <c r="BX22" i="22"/>
  <c r="DS22" i="21"/>
  <c r="DK22" i="21"/>
  <c r="DR22" i="21"/>
  <c r="DJ22" i="21"/>
  <c r="EA22" i="21"/>
  <c r="DQ22" i="21"/>
  <c r="DI22" i="21"/>
  <c r="DP22" i="21"/>
  <c r="DH22" i="21"/>
  <c r="DL22" i="21"/>
  <c r="DF22" i="21"/>
  <c r="DU22" i="21"/>
  <c r="DY22" i="21"/>
  <c r="DT22" i="21"/>
  <c r="DG22" i="21"/>
  <c r="DM22" i="21"/>
  <c r="DO22" i="21"/>
  <c r="DN22" i="21"/>
  <c r="CI20" i="21"/>
  <c r="CA20" i="21"/>
  <c r="CH20" i="21"/>
  <c r="BZ20" i="21"/>
  <c r="CF20" i="21"/>
  <c r="BX20" i="21"/>
  <c r="BW20" i="21"/>
  <c r="CG20" i="21"/>
  <c r="BU20" i="21"/>
  <c r="CE20" i="21"/>
  <c r="CJ20" i="21"/>
  <c r="CD20" i="21"/>
  <c r="CB20" i="21"/>
  <c r="BY20" i="21"/>
  <c r="BV20" i="21"/>
  <c r="CC20" i="21"/>
  <c r="B51" i="21"/>
  <c r="B50" i="21"/>
  <c r="B49" i="21"/>
  <c r="B48" i="21"/>
  <c r="BM21" i="21"/>
  <c r="BE21" i="21"/>
  <c r="BL21" i="21"/>
  <c r="BD21" i="21"/>
  <c r="BK21" i="21"/>
  <c r="BC21" i="21"/>
  <c r="BJ21" i="21"/>
  <c r="BB21" i="21"/>
  <c r="BG21" i="21"/>
  <c r="BQ21" i="21"/>
  <c r="BP21" i="21"/>
  <c r="BN21" i="21"/>
  <c r="BI21" i="21"/>
  <c r="BF21" i="21"/>
  <c r="BO21" i="21"/>
  <c r="EB21" i="21"/>
  <c r="BH21" i="21"/>
  <c r="DT25" i="20"/>
  <c r="DL25" i="20"/>
  <c r="EA25" i="20"/>
  <c r="DQ25" i="20"/>
  <c r="DI25" i="20"/>
  <c r="DR25" i="20"/>
  <c r="DG25" i="20"/>
  <c r="DP25" i="20"/>
  <c r="DF25" i="20"/>
  <c r="DO25" i="20"/>
  <c r="DN25" i="20"/>
  <c r="DM25" i="20"/>
  <c r="DS25" i="20"/>
  <c r="DH25" i="20"/>
  <c r="DJ25" i="20"/>
  <c r="DK25" i="20"/>
  <c r="DU25" i="20"/>
  <c r="DY25" i="20"/>
  <c r="J26" i="12"/>
  <c r="CC23" i="20"/>
  <c r="BU23" i="20"/>
  <c r="CJ23" i="20"/>
  <c r="CB23" i="20"/>
  <c r="CI23" i="20"/>
  <c r="CA23" i="20"/>
  <c r="CE23" i="20"/>
  <c r="BW23" i="20"/>
  <c r="CH23" i="20"/>
  <c r="CD23" i="20"/>
  <c r="BZ23" i="20"/>
  <c r="BV23" i="20"/>
  <c r="CG23" i="20"/>
  <c r="CF23" i="20"/>
  <c r="BY23" i="20"/>
  <c r="BX23" i="20"/>
  <c r="EB24" i="20"/>
  <c r="BP24" i="20"/>
  <c r="BH24" i="20"/>
  <c r="BO24" i="20"/>
  <c r="BG24" i="20"/>
  <c r="BN24" i="20"/>
  <c r="BF24" i="20"/>
  <c r="BM24" i="20"/>
  <c r="BE24" i="20"/>
  <c r="BQ24" i="20"/>
  <c r="BI24" i="20"/>
  <c r="BK24" i="20"/>
  <c r="BJ24" i="20"/>
  <c r="BB24" i="20"/>
  <c r="BL24" i="20"/>
  <c r="BD24" i="20"/>
  <c r="BC24" i="20"/>
  <c r="K28" i="12"/>
  <c r="BM23" i="19"/>
  <c r="BE23" i="19"/>
  <c r="BL23" i="19"/>
  <c r="BD23" i="19"/>
  <c r="BK23" i="19"/>
  <c r="BQ23" i="19"/>
  <c r="BF23" i="19"/>
  <c r="BP23" i="19"/>
  <c r="BC23" i="19"/>
  <c r="BO23" i="19"/>
  <c r="BB23" i="19"/>
  <c r="BJ23" i="19"/>
  <c r="BI23" i="19"/>
  <c r="BH23" i="19"/>
  <c r="BG23" i="19"/>
  <c r="EB23" i="19"/>
  <c r="BN23" i="19"/>
  <c r="CH22" i="19"/>
  <c r="BZ22" i="19"/>
  <c r="CG22" i="19"/>
  <c r="BY22" i="19"/>
  <c r="CE22" i="19"/>
  <c r="BU22" i="19"/>
  <c r="CD22" i="19"/>
  <c r="CC22" i="19"/>
  <c r="CB22" i="19"/>
  <c r="CA22" i="19"/>
  <c r="BX22" i="19"/>
  <c r="BV22" i="19"/>
  <c r="CJ22" i="19"/>
  <c r="CI22" i="19"/>
  <c r="CF22" i="19"/>
  <c r="BW22" i="19"/>
  <c r="DS24" i="19"/>
  <c r="DK24" i="19"/>
  <c r="DR24" i="19"/>
  <c r="DJ24" i="19"/>
  <c r="EA24" i="19"/>
  <c r="DQ24" i="19"/>
  <c r="DI24" i="19"/>
  <c r="DT24" i="19"/>
  <c r="DF24" i="19"/>
  <c r="DP24" i="19"/>
  <c r="DO24" i="19"/>
  <c r="DU24" i="19"/>
  <c r="DN24" i="19"/>
  <c r="DY24" i="19"/>
  <c r="DL24" i="19"/>
  <c r="DH24" i="19"/>
  <c r="DG24" i="19"/>
  <c r="DM24" i="19"/>
  <c r="J29" i="12"/>
  <c r="J27" i="12"/>
  <c r="B44" i="10"/>
  <c r="B45" i="10"/>
  <c r="B46" i="10"/>
  <c r="K26" i="12"/>
  <c r="K27" i="12"/>
  <c r="K29" i="12"/>
  <c r="J28" i="12"/>
  <c r="B51" i="10"/>
  <c r="G37" i="12"/>
  <c r="G39" i="12"/>
  <c r="G36" i="12"/>
  <c r="G43" i="12"/>
  <c r="G44" i="12"/>
  <c r="E36" i="12"/>
  <c r="B49" i="10"/>
  <c r="CC20" i="10"/>
  <c r="CG20" i="10"/>
  <c r="BV20" i="10"/>
  <c r="CB20" i="10"/>
  <c r="CI20" i="10"/>
  <c r="BU20" i="10"/>
  <c r="CD20" i="10"/>
  <c r="CJ20" i="10"/>
  <c r="CE20" i="10"/>
  <c r="BW20" i="10"/>
  <c r="CA20" i="10"/>
  <c r="CH20" i="10"/>
  <c r="BY20" i="10"/>
  <c r="BX20" i="10"/>
  <c r="CF20" i="10"/>
  <c r="BZ20" i="10"/>
  <c r="CO19" i="10"/>
  <c r="CS19" i="10"/>
  <c r="CW19" i="10"/>
  <c r="DA19" i="10"/>
  <c r="DB19" i="10"/>
  <c r="DC19" i="10"/>
  <c r="CP19" i="10"/>
  <c r="CU19" i="10"/>
  <c r="CQ19" i="10"/>
  <c r="CX19" i="10"/>
  <c r="CT19" i="10"/>
  <c r="CY19" i="10"/>
  <c r="CV19" i="10"/>
  <c r="CN19" i="10"/>
  <c r="CR19" i="10"/>
  <c r="CZ19" i="10"/>
  <c r="BM21" i="10"/>
  <c r="BC21" i="10"/>
  <c r="BF21" i="10"/>
  <c r="BK21" i="10"/>
  <c r="BH21" i="10"/>
  <c r="BN21" i="10"/>
  <c r="BL21" i="10"/>
  <c r="BI21" i="10"/>
  <c r="BE21" i="10"/>
  <c r="BG21" i="10"/>
  <c r="BP21" i="10"/>
  <c r="BO21" i="10"/>
  <c r="BB21" i="10"/>
  <c r="BD21" i="10"/>
  <c r="EB21" i="10"/>
  <c r="BJ21" i="10"/>
  <c r="BQ21" i="10"/>
  <c r="AI20" i="10"/>
  <c r="AM20" i="10"/>
  <c r="AQ20" i="10"/>
  <c r="AU20" i="10"/>
  <c r="AV20" i="10"/>
  <c r="AT20" i="10"/>
  <c r="AJ20" i="10"/>
  <c r="AP20" i="10"/>
  <c r="AX20" i="10"/>
  <c r="AR20" i="10"/>
  <c r="AN20" i="10"/>
  <c r="AS20" i="10"/>
  <c r="AK20" i="10"/>
  <c r="AO20" i="10"/>
  <c r="AL20" i="10"/>
  <c r="AW20" i="10"/>
  <c r="EA22" i="10"/>
  <c r="B50" i="10"/>
  <c r="B48" i="10"/>
  <c r="E38" i="12" a="1"/>
  <c r="F44" i="12" a="1"/>
  <c r="E39" i="12" a="1"/>
  <c r="F37" i="12" a="1"/>
  <c r="F38" i="12" a="1"/>
  <c r="F39" i="12" a="1"/>
  <c r="E44" i="12" a="1"/>
  <c r="F43" i="12" a="1"/>
  <c r="F36" i="12" a="1"/>
  <c r="E42" i="12" a="1"/>
  <c r="E43" i="12" a="1"/>
  <c r="G42" i="12" a="1"/>
  <c r="E37" i="12" a="1"/>
  <c r="E41" i="12" a="1"/>
  <c r="G41" i="12" a="1"/>
  <c r="DY30" i="10" l="1"/>
  <c r="DF30" i="10"/>
  <c r="DG30" i="10"/>
  <c r="DH30" i="10"/>
  <c r="DI30" i="10"/>
  <c r="DJ30" i="10"/>
  <c r="DK30" i="10"/>
  <c r="DL30" i="10"/>
  <c r="DM30" i="10"/>
  <c r="DN30" i="10"/>
  <c r="DO30" i="10"/>
  <c r="DP30" i="10"/>
  <c r="DQ30" i="10"/>
  <c r="DR30" i="10"/>
  <c r="DS30" i="10"/>
  <c r="DT30" i="10"/>
  <c r="DU30" i="10"/>
  <c r="DN25" i="22"/>
  <c r="DF25" i="22"/>
  <c r="DR25" i="22"/>
  <c r="DJ25" i="22"/>
  <c r="DY25" i="22"/>
  <c r="DM25" i="22"/>
  <c r="DL25" i="22"/>
  <c r="DU25" i="22"/>
  <c r="DK25" i="22"/>
  <c r="DT25" i="22"/>
  <c r="DI25" i="22"/>
  <c r="DS25" i="22"/>
  <c r="DH25" i="22"/>
  <c r="DQ25" i="22"/>
  <c r="DG25" i="22"/>
  <c r="DP25" i="22"/>
  <c r="DO25" i="22"/>
  <c r="EA25" i="22"/>
  <c r="CJ23" i="22"/>
  <c r="CB23" i="22"/>
  <c r="CI23" i="22"/>
  <c r="CA23" i="22"/>
  <c r="CH23" i="22"/>
  <c r="BZ23" i="22"/>
  <c r="CG23" i="22"/>
  <c r="BY23" i="22"/>
  <c r="CF23" i="22"/>
  <c r="BX23" i="22"/>
  <c r="CE23" i="22"/>
  <c r="BW23" i="22"/>
  <c r="CC23" i="22"/>
  <c r="BV23" i="22"/>
  <c r="BU23" i="22"/>
  <c r="CD23" i="22"/>
  <c r="EB24" i="22"/>
  <c r="BL24" i="22"/>
  <c r="BD24" i="22"/>
  <c r="BO24" i="22"/>
  <c r="BF24" i="22"/>
  <c r="BN24" i="22"/>
  <c r="BE24" i="22"/>
  <c r="BM24" i="22"/>
  <c r="BC24" i="22"/>
  <c r="BK24" i="22"/>
  <c r="BB24" i="22"/>
  <c r="BJ24" i="22"/>
  <c r="BI24" i="22"/>
  <c r="BQ24" i="22"/>
  <c r="BP24" i="22"/>
  <c r="BH24" i="22"/>
  <c r="BG24" i="22"/>
  <c r="DP23" i="21"/>
  <c r="DH23" i="21"/>
  <c r="DO23" i="21"/>
  <c r="DG23" i="21"/>
  <c r="DN23" i="21"/>
  <c r="DF23" i="21"/>
  <c r="DU23" i="21"/>
  <c r="DM23" i="21"/>
  <c r="DT23" i="21"/>
  <c r="DR23" i="21"/>
  <c r="DQ23" i="21"/>
  <c r="DS23" i="21"/>
  <c r="DL23" i="21"/>
  <c r="DJ23" i="21"/>
  <c r="DK23" i="21"/>
  <c r="EA23" i="21"/>
  <c r="DI23" i="21"/>
  <c r="DY23" i="21"/>
  <c r="BQ22" i="21"/>
  <c r="BI22" i="21"/>
  <c r="EB22" i="21"/>
  <c r="BP22" i="21"/>
  <c r="BH22" i="21"/>
  <c r="BO22" i="21"/>
  <c r="BG22" i="21"/>
  <c r="BN22" i="21"/>
  <c r="BF22" i="21"/>
  <c r="BJ22" i="21"/>
  <c r="BD22" i="21"/>
  <c r="BC22" i="21"/>
  <c r="BB22" i="21"/>
  <c r="BE22" i="21"/>
  <c r="BL22" i="21"/>
  <c r="BK22" i="21"/>
  <c r="BM22" i="21"/>
  <c r="CE21" i="21"/>
  <c r="BW21" i="21"/>
  <c r="CD21" i="21"/>
  <c r="BV21" i="21"/>
  <c r="CC21" i="21"/>
  <c r="BU21" i="21"/>
  <c r="CJ21" i="21"/>
  <c r="CB21" i="21"/>
  <c r="BX21" i="21"/>
  <c r="CH21" i="21"/>
  <c r="CG21" i="21"/>
  <c r="CI21" i="21"/>
  <c r="CA21" i="21"/>
  <c r="CF21" i="21"/>
  <c r="BZ21" i="21"/>
  <c r="BY21" i="21"/>
  <c r="CH24" i="20"/>
  <c r="BZ24" i="20"/>
  <c r="CG24" i="20"/>
  <c r="BY24" i="20"/>
  <c r="CF24" i="20"/>
  <c r="BX24" i="20"/>
  <c r="CE24" i="20"/>
  <c r="BW24" i="20"/>
  <c r="CI24" i="20"/>
  <c r="CA24" i="20"/>
  <c r="BU24" i="20"/>
  <c r="CJ24" i="20"/>
  <c r="CD24" i="20"/>
  <c r="BV24" i="20"/>
  <c r="CC24" i="20"/>
  <c r="CB24" i="20"/>
  <c r="BJ25" i="20"/>
  <c r="BB25" i="20"/>
  <c r="BP25" i="20"/>
  <c r="BG25" i="20"/>
  <c r="BO25" i="20"/>
  <c r="BF25" i="20"/>
  <c r="EB25" i="20"/>
  <c r="BN25" i="20"/>
  <c r="BE25" i="20"/>
  <c r="BM25" i="20"/>
  <c r="BD25" i="20"/>
  <c r="BL25" i="20"/>
  <c r="BC25" i="20"/>
  <c r="BQ25" i="20"/>
  <c r="BH25" i="20"/>
  <c r="BK25" i="20"/>
  <c r="BI25" i="20"/>
  <c r="EA26" i="20"/>
  <c r="DQ26" i="20"/>
  <c r="DI26" i="20"/>
  <c r="DP26" i="20"/>
  <c r="DH26" i="20"/>
  <c r="DO26" i="20"/>
  <c r="DG26" i="20"/>
  <c r="DU26" i="20"/>
  <c r="DM26" i="20"/>
  <c r="DS26" i="20"/>
  <c r="DR26" i="20"/>
  <c r="DN26" i="20"/>
  <c r="DL26" i="20"/>
  <c r="DK26" i="20"/>
  <c r="DT26" i="20"/>
  <c r="DJ26" i="20"/>
  <c r="DF26" i="20"/>
  <c r="DY26" i="20"/>
  <c r="BQ24" i="19"/>
  <c r="BI24" i="19"/>
  <c r="EB24" i="19"/>
  <c r="BP24" i="19"/>
  <c r="BH24" i="19"/>
  <c r="BO24" i="19"/>
  <c r="BG24" i="19"/>
  <c r="BM24" i="19"/>
  <c r="BB24" i="19"/>
  <c r="BL24" i="19"/>
  <c r="BK24" i="19"/>
  <c r="BE24" i="19"/>
  <c r="BD24" i="19"/>
  <c r="BC24" i="19"/>
  <c r="BN24" i="19"/>
  <c r="BJ24" i="19"/>
  <c r="BF24" i="19"/>
  <c r="CE23" i="19"/>
  <c r="BW23" i="19"/>
  <c r="CD23" i="19"/>
  <c r="BV23" i="19"/>
  <c r="CC23" i="19"/>
  <c r="BU23" i="19"/>
  <c r="CG23" i="19"/>
  <c r="CF23" i="19"/>
  <c r="CB23" i="19"/>
  <c r="CI23" i="19"/>
  <c r="CH23" i="19"/>
  <c r="CA23" i="19"/>
  <c r="CJ23" i="19"/>
  <c r="BZ23" i="19"/>
  <c r="BY23" i="19"/>
  <c r="BX23" i="19"/>
  <c r="DO25" i="19"/>
  <c r="DG25" i="19"/>
  <c r="DN25" i="19"/>
  <c r="DF25" i="19"/>
  <c r="DU25" i="19"/>
  <c r="DM25" i="19"/>
  <c r="DS25" i="19"/>
  <c r="DH25" i="19"/>
  <c r="DR25" i="19"/>
  <c r="DQ25" i="19"/>
  <c r="DT25" i="19"/>
  <c r="DP25" i="19"/>
  <c r="DL25" i="19"/>
  <c r="DK25" i="19"/>
  <c r="DJ25" i="19"/>
  <c r="DI25" i="19"/>
  <c r="EA25" i="19"/>
  <c r="DY25" i="19"/>
  <c r="E37" i="12"/>
  <c r="E38" i="12"/>
  <c r="F39" i="12"/>
  <c r="E39" i="12"/>
  <c r="G42" i="12"/>
  <c r="E42" i="12"/>
  <c r="F36" i="12"/>
  <c r="K36" i="12" s="1"/>
  <c r="F38" i="12"/>
  <c r="F37" i="12"/>
  <c r="F44" i="12"/>
  <c r="G41" i="12"/>
  <c r="E41" i="12"/>
  <c r="E43" i="12"/>
  <c r="E44" i="12"/>
  <c r="F43" i="12"/>
  <c r="CC21" i="10"/>
  <c r="CG21" i="10"/>
  <c r="BV21" i="10"/>
  <c r="CB21" i="10"/>
  <c r="CA21" i="10"/>
  <c r="CH21" i="10"/>
  <c r="BU21" i="10"/>
  <c r="CD21" i="10"/>
  <c r="CJ21" i="10"/>
  <c r="BZ21" i="10"/>
  <c r="BY21" i="10"/>
  <c r="BW21" i="10"/>
  <c r="CE21" i="10"/>
  <c r="BX21" i="10"/>
  <c r="CF21" i="10"/>
  <c r="CI21" i="10"/>
  <c r="AI21" i="10"/>
  <c r="AM21" i="10"/>
  <c r="AP21" i="10"/>
  <c r="AQ21" i="10"/>
  <c r="AU21" i="10"/>
  <c r="AN21" i="10"/>
  <c r="AJ21" i="10"/>
  <c r="AX21" i="10"/>
  <c r="AK21" i="10"/>
  <c r="AS21" i="10"/>
  <c r="AR21" i="10"/>
  <c r="AV21" i="10"/>
  <c r="AT21" i="10"/>
  <c r="AL21" i="10"/>
  <c r="AO21" i="10"/>
  <c r="AW21" i="10"/>
  <c r="EA23" i="10"/>
  <c r="BM22" i="10"/>
  <c r="BK22" i="10"/>
  <c r="BF22" i="10"/>
  <c r="BH22" i="10"/>
  <c r="BL22" i="10"/>
  <c r="BN22" i="10"/>
  <c r="BI22" i="10"/>
  <c r="BO22" i="10"/>
  <c r="BB22" i="10"/>
  <c r="BG22" i="10"/>
  <c r="BP22" i="10"/>
  <c r="BQ22" i="10"/>
  <c r="BE22" i="10"/>
  <c r="EB22" i="10"/>
  <c r="BJ22" i="10"/>
  <c r="BD22" i="10"/>
  <c r="BC22" i="10"/>
  <c r="CO20" i="10"/>
  <c r="CZ20" i="10"/>
  <c r="CQ20" i="10"/>
  <c r="CW20" i="10"/>
  <c r="CS20" i="10"/>
  <c r="CT20" i="10"/>
  <c r="CP20" i="10"/>
  <c r="DA20" i="10"/>
  <c r="DC20" i="10"/>
  <c r="CV20" i="10"/>
  <c r="CX20" i="10"/>
  <c r="CU20" i="10"/>
  <c r="CR20" i="10"/>
  <c r="DB20" i="10"/>
  <c r="CN20" i="10"/>
  <c r="CY20" i="10"/>
  <c r="F41" i="12" a="1"/>
  <c r="F42" i="12" a="1"/>
  <c r="DU26" i="22" l="1"/>
  <c r="DM26" i="22"/>
  <c r="DT26" i="22"/>
  <c r="DR26" i="22"/>
  <c r="DJ26" i="22"/>
  <c r="EA26" i="22"/>
  <c r="DQ26" i="22"/>
  <c r="DI26" i="22"/>
  <c r="DN26" i="22"/>
  <c r="DF26" i="22"/>
  <c r="DK26" i="22"/>
  <c r="DH26" i="22"/>
  <c r="DY26" i="22"/>
  <c r="DG26" i="22"/>
  <c r="DS26" i="22"/>
  <c r="DP26" i="22"/>
  <c r="DL26" i="22"/>
  <c r="DO26" i="22"/>
  <c r="CH24" i="22"/>
  <c r="CD24" i="22"/>
  <c r="BV24" i="22"/>
  <c r="CJ24" i="22"/>
  <c r="BZ24" i="22"/>
  <c r="CI24" i="22"/>
  <c r="BY24" i="22"/>
  <c r="CG24" i="22"/>
  <c r="BX24" i="22"/>
  <c r="CF24" i="22"/>
  <c r="BW24" i="22"/>
  <c r="CE24" i="22"/>
  <c r="BU24" i="22"/>
  <c r="CC24" i="22"/>
  <c r="CA24" i="22"/>
  <c r="CB24" i="22"/>
  <c r="BL25" i="22"/>
  <c r="BD25" i="22"/>
  <c r="EB25" i="22"/>
  <c r="BP25" i="22"/>
  <c r="BH25" i="22"/>
  <c r="BQ25" i="22"/>
  <c r="BF25" i="22"/>
  <c r="BO25" i="22"/>
  <c r="BE25" i="22"/>
  <c r="BN25" i="22"/>
  <c r="BC25" i="22"/>
  <c r="BM25" i="22"/>
  <c r="BB25" i="22"/>
  <c r="BK25" i="22"/>
  <c r="BJ25" i="22"/>
  <c r="BI25" i="22"/>
  <c r="BG25" i="22"/>
  <c r="CI22" i="21"/>
  <c r="CA22" i="21"/>
  <c r="CH22" i="21"/>
  <c r="BZ22" i="21"/>
  <c r="CG22" i="21"/>
  <c r="BY22" i="21"/>
  <c r="CF22" i="21"/>
  <c r="BX22" i="21"/>
  <c r="CB22" i="21"/>
  <c r="BV22" i="21"/>
  <c r="BU22" i="21"/>
  <c r="CD22" i="21"/>
  <c r="CC22" i="21"/>
  <c r="CE22" i="21"/>
  <c r="CJ22" i="21"/>
  <c r="BW22" i="21"/>
  <c r="BN23" i="21"/>
  <c r="BF23" i="21"/>
  <c r="BM23" i="21"/>
  <c r="BE23" i="21"/>
  <c r="BL23" i="21"/>
  <c r="BD23" i="21"/>
  <c r="BK23" i="21"/>
  <c r="BC23" i="21"/>
  <c r="BG23" i="21"/>
  <c r="BQ23" i="21"/>
  <c r="BP23" i="21"/>
  <c r="BO23" i="21"/>
  <c r="BI23" i="21"/>
  <c r="EB23" i="21"/>
  <c r="BB23" i="21"/>
  <c r="BJ23" i="21"/>
  <c r="BH23" i="21"/>
  <c r="DT24" i="21"/>
  <c r="DL24" i="21"/>
  <c r="DS24" i="21"/>
  <c r="DK24" i="21"/>
  <c r="DR24" i="21"/>
  <c r="DJ24" i="21"/>
  <c r="EA24" i="21"/>
  <c r="DQ24" i="21"/>
  <c r="DI24" i="21"/>
  <c r="DH24" i="21"/>
  <c r="DF24" i="21"/>
  <c r="DU24" i="21"/>
  <c r="DM24" i="21"/>
  <c r="DG24" i="21"/>
  <c r="DY24" i="21"/>
  <c r="DN24" i="21"/>
  <c r="DP24" i="21"/>
  <c r="DO24" i="21"/>
  <c r="CJ25" i="20"/>
  <c r="CB25" i="20"/>
  <c r="CI25" i="20"/>
  <c r="BZ25" i="20"/>
  <c r="CH25" i="20"/>
  <c r="BY25" i="20"/>
  <c r="CG25" i="20"/>
  <c r="BX25" i="20"/>
  <c r="CF25" i="20"/>
  <c r="BW25" i="20"/>
  <c r="CE25" i="20"/>
  <c r="BV25" i="20"/>
  <c r="CA25" i="20"/>
  <c r="BU25" i="20"/>
  <c r="CC25" i="20"/>
  <c r="CD25" i="20"/>
  <c r="DU27" i="20"/>
  <c r="DM27" i="20"/>
  <c r="DT27" i="20"/>
  <c r="DL27" i="20"/>
  <c r="DS27" i="20"/>
  <c r="DK27" i="20"/>
  <c r="DR27" i="20"/>
  <c r="DJ27" i="20"/>
  <c r="EA27" i="20"/>
  <c r="DQ27" i="20"/>
  <c r="DI27" i="20"/>
  <c r="DN27" i="20"/>
  <c r="DH27" i="20"/>
  <c r="DG27" i="20"/>
  <c r="DF27" i="20"/>
  <c r="DO27" i="20"/>
  <c r="DP27" i="20"/>
  <c r="DY27" i="20"/>
  <c r="BN26" i="20"/>
  <c r="BF26" i="20"/>
  <c r="BM26" i="20"/>
  <c r="BK26" i="20"/>
  <c r="BC26" i="20"/>
  <c r="BG26" i="20"/>
  <c r="BQ26" i="20"/>
  <c r="BE26" i="20"/>
  <c r="BP26" i="20"/>
  <c r="BD26" i="20"/>
  <c r="BO26" i="20"/>
  <c r="BB26" i="20"/>
  <c r="BL26" i="20"/>
  <c r="BH26" i="20"/>
  <c r="BJ26" i="20"/>
  <c r="BI26" i="20"/>
  <c r="EB26" i="20"/>
  <c r="DS26" i="19"/>
  <c r="DK26" i="19"/>
  <c r="DR26" i="19"/>
  <c r="DJ26" i="19"/>
  <c r="EA26" i="19"/>
  <c r="DQ26" i="19"/>
  <c r="DI26" i="19"/>
  <c r="DP26" i="19"/>
  <c r="DO26" i="19"/>
  <c r="DN26" i="19"/>
  <c r="DL26" i="19"/>
  <c r="DH26" i="19"/>
  <c r="DG26" i="19"/>
  <c r="DU26" i="19"/>
  <c r="DT26" i="19"/>
  <c r="DM26" i="19"/>
  <c r="DY26" i="19"/>
  <c r="DF26" i="19"/>
  <c r="CI24" i="19"/>
  <c r="CA24" i="19"/>
  <c r="CH24" i="19"/>
  <c r="BZ24" i="19"/>
  <c r="CG24" i="19"/>
  <c r="BY24" i="19"/>
  <c r="CC24" i="19"/>
  <c r="CB24" i="19"/>
  <c r="BX24" i="19"/>
  <c r="CD24" i="19"/>
  <c r="BW24" i="19"/>
  <c r="BV24" i="19"/>
  <c r="CJ24" i="19"/>
  <c r="CF24" i="19"/>
  <c r="CE24" i="19"/>
  <c r="BU24" i="19"/>
  <c r="BM25" i="19"/>
  <c r="BE25" i="19"/>
  <c r="BL25" i="19"/>
  <c r="BD25" i="19"/>
  <c r="BK25" i="19"/>
  <c r="BC25" i="19"/>
  <c r="BP25" i="19"/>
  <c r="BB25" i="19"/>
  <c r="BO25" i="19"/>
  <c r="BN25" i="19"/>
  <c r="BG25" i="19"/>
  <c r="BF25" i="19"/>
  <c r="BQ25" i="19"/>
  <c r="BH25" i="19"/>
  <c r="EB25" i="19"/>
  <c r="BI25" i="19"/>
  <c r="BJ25" i="19"/>
  <c r="K37" i="12"/>
  <c r="K44" i="12"/>
  <c r="K43" i="12"/>
  <c r="K39" i="12"/>
  <c r="K38" i="12"/>
  <c r="F42" i="12"/>
  <c r="K42" i="12" s="1"/>
  <c r="F41" i="12"/>
  <c r="K41" i="12" s="1"/>
  <c r="CO21" i="10"/>
  <c r="CZ21" i="10"/>
  <c r="CW21" i="10"/>
  <c r="CS21" i="10"/>
  <c r="DB21" i="10"/>
  <c r="CY21" i="10"/>
  <c r="CP21" i="10"/>
  <c r="DA21" i="10"/>
  <c r="CX21" i="10"/>
  <c r="CR21" i="10"/>
  <c r="CT21" i="10"/>
  <c r="CQ21" i="10"/>
  <c r="CU21" i="10"/>
  <c r="CV21" i="10"/>
  <c r="CN21" i="10"/>
  <c r="DC21" i="10"/>
  <c r="AI22" i="10"/>
  <c r="AM22" i="10"/>
  <c r="AX22" i="10"/>
  <c r="AQ22" i="10"/>
  <c r="AU22" i="10"/>
  <c r="AK22" i="10"/>
  <c r="AO22" i="10"/>
  <c r="AJ22" i="10"/>
  <c r="AN22" i="10"/>
  <c r="AV22" i="10"/>
  <c r="AS22" i="10"/>
  <c r="AR22" i="10"/>
  <c r="AP22" i="10"/>
  <c r="AL22" i="10"/>
  <c r="AW22" i="10"/>
  <c r="AT22" i="10"/>
  <c r="EA24" i="10"/>
  <c r="CC22" i="10"/>
  <c r="CG22" i="10"/>
  <c r="CH22" i="10"/>
  <c r="BV22" i="10"/>
  <c r="CB22" i="10"/>
  <c r="CA22" i="10"/>
  <c r="CD22" i="10"/>
  <c r="CJ22" i="10"/>
  <c r="BW22" i="10"/>
  <c r="CI22" i="10"/>
  <c r="BU22" i="10"/>
  <c r="CE22" i="10"/>
  <c r="BX22" i="10"/>
  <c r="BY22" i="10"/>
  <c r="CF22" i="10"/>
  <c r="BZ22" i="10"/>
  <c r="BM23" i="10"/>
  <c r="BK23" i="10"/>
  <c r="BF23" i="10"/>
  <c r="BL23" i="10"/>
  <c r="BH23" i="10"/>
  <c r="BC23" i="10"/>
  <c r="BN23" i="10"/>
  <c r="BP23" i="10"/>
  <c r="BQ23" i="10"/>
  <c r="BB23" i="10"/>
  <c r="BG23" i="10"/>
  <c r="BD23" i="10"/>
  <c r="BO23" i="10"/>
  <c r="EB23" i="10"/>
  <c r="BJ23" i="10"/>
  <c r="BI23" i="10"/>
  <c r="BE23" i="10"/>
  <c r="DR27" i="22" l="1"/>
  <c r="DJ27" i="22"/>
  <c r="DT27" i="22"/>
  <c r="DK27" i="22"/>
  <c r="DS27" i="22"/>
  <c r="DI27" i="22"/>
  <c r="DQ27" i="22"/>
  <c r="DH27" i="22"/>
  <c r="EA27" i="22"/>
  <c r="DP27" i="22"/>
  <c r="DG27" i="22"/>
  <c r="DO27" i="22"/>
  <c r="DF27" i="22"/>
  <c r="DU27" i="22"/>
  <c r="DL27" i="22"/>
  <c r="DN27" i="22"/>
  <c r="DM27" i="22"/>
  <c r="DY27" i="22"/>
  <c r="EB26" i="22"/>
  <c r="BP26" i="22"/>
  <c r="BH26" i="22"/>
  <c r="BO26" i="22"/>
  <c r="BG26" i="22"/>
  <c r="BL26" i="22"/>
  <c r="BD26" i="22"/>
  <c r="BQ26" i="22"/>
  <c r="BC26" i="22"/>
  <c r="BN26" i="22"/>
  <c r="BB26" i="22"/>
  <c r="BM26" i="22"/>
  <c r="BK26" i="22"/>
  <c r="BJ26" i="22"/>
  <c r="BI26" i="22"/>
  <c r="BE26" i="22"/>
  <c r="BF26" i="22"/>
  <c r="CD25" i="22"/>
  <c r="BV25" i="22"/>
  <c r="CH25" i="22"/>
  <c r="BZ25" i="22"/>
  <c r="CC25" i="22"/>
  <c r="CB25" i="22"/>
  <c r="CA25" i="22"/>
  <c r="CJ25" i="22"/>
  <c r="BY25" i="22"/>
  <c r="CI25" i="22"/>
  <c r="BX25" i="22"/>
  <c r="CG25" i="22"/>
  <c r="BW25" i="22"/>
  <c r="CE25" i="22"/>
  <c r="BU25" i="22"/>
  <c r="CF25" i="22"/>
  <c r="DP25" i="21"/>
  <c r="DH25" i="21"/>
  <c r="DO25" i="21"/>
  <c r="DG25" i="21"/>
  <c r="DN25" i="21"/>
  <c r="DF25" i="21"/>
  <c r="DU25" i="21"/>
  <c r="DM25" i="21"/>
  <c r="DS25" i="21"/>
  <c r="DQ25" i="21"/>
  <c r="DL25" i="21"/>
  <c r="EA25" i="21"/>
  <c r="DR25" i="21"/>
  <c r="DK25" i="21"/>
  <c r="DT25" i="21"/>
  <c r="DJ25" i="21"/>
  <c r="DI25" i="21"/>
  <c r="DY25" i="21"/>
  <c r="BJ24" i="21"/>
  <c r="BB24" i="21"/>
  <c r="BQ24" i="21"/>
  <c r="BI24" i="21"/>
  <c r="EB24" i="21"/>
  <c r="BP24" i="21"/>
  <c r="BH24" i="21"/>
  <c r="BO24" i="21"/>
  <c r="BG24" i="21"/>
  <c r="BK24" i="21"/>
  <c r="BE24" i="21"/>
  <c r="BD24" i="21"/>
  <c r="BL24" i="21"/>
  <c r="BF24" i="21"/>
  <c r="BM24" i="21"/>
  <c r="BN24" i="21"/>
  <c r="BC24" i="21"/>
  <c r="CF23" i="21"/>
  <c r="BX23" i="21"/>
  <c r="CE23" i="21"/>
  <c r="BW23" i="21"/>
  <c r="CD23" i="21"/>
  <c r="BV23" i="21"/>
  <c r="CC23" i="21"/>
  <c r="BU23" i="21"/>
  <c r="BY23" i="21"/>
  <c r="CI23" i="21"/>
  <c r="CH23" i="21"/>
  <c r="CJ23" i="21"/>
  <c r="BZ23" i="21"/>
  <c r="CG23" i="21"/>
  <c r="CB23" i="21"/>
  <c r="CA23" i="21"/>
  <c r="DO28" i="20"/>
  <c r="DG28" i="20"/>
  <c r="DU28" i="20"/>
  <c r="DM28" i="20"/>
  <c r="DT28" i="20"/>
  <c r="DJ28" i="20"/>
  <c r="DS28" i="20"/>
  <c r="DI28" i="20"/>
  <c r="DR28" i="20"/>
  <c r="DH28" i="20"/>
  <c r="DQ28" i="20"/>
  <c r="DF28" i="20"/>
  <c r="DP28" i="20"/>
  <c r="EA28" i="20"/>
  <c r="DN28" i="20"/>
  <c r="DL28" i="20"/>
  <c r="DK28" i="20"/>
  <c r="DY28" i="20"/>
  <c r="BK27" i="20"/>
  <c r="BC27" i="20"/>
  <c r="BJ27" i="20"/>
  <c r="BB27" i="20"/>
  <c r="BQ27" i="20"/>
  <c r="BI27" i="20"/>
  <c r="EB27" i="20"/>
  <c r="BO27" i="20"/>
  <c r="BG27" i="20"/>
  <c r="BL27" i="20"/>
  <c r="BH27" i="20"/>
  <c r="BF27" i="20"/>
  <c r="BE27" i="20"/>
  <c r="BD27" i="20"/>
  <c r="BM27" i="20"/>
  <c r="BP27" i="20"/>
  <c r="BN27" i="20"/>
  <c r="CG26" i="20"/>
  <c r="BY26" i="20"/>
  <c r="CF26" i="20"/>
  <c r="BX26" i="20"/>
  <c r="CE26" i="20"/>
  <c r="BW26" i="20"/>
  <c r="CC26" i="20"/>
  <c r="BU26" i="20"/>
  <c r="CJ26" i="20"/>
  <c r="CI26" i="20"/>
  <c r="CH26" i="20"/>
  <c r="CD26" i="20"/>
  <c r="CB26" i="20"/>
  <c r="BV26" i="20"/>
  <c r="CA26" i="20"/>
  <c r="BZ26" i="20"/>
  <c r="BQ26" i="19"/>
  <c r="BI26" i="19"/>
  <c r="EB26" i="19"/>
  <c r="BP26" i="19"/>
  <c r="BH26" i="19"/>
  <c r="BO26" i="19"/>
  <c r="BG26" i="19"/>
  <c r="BL26" i="19"/>
  <c r="BK26" i="19"/>
  <c r="BJ26" i="19"/>
  <c r="BB26" i="19"/>
  <c r="BN26" i="19"/>
  <c r="BM26" i="19"/>
  <c r="BF26" i="19"/>
  <c r="BE26" i="19"/>
  <c r="BD26" i="19"/>
  <c r="BC26" i="19"/>
  <c r="CE25" i="19"/>
  <c r="BW25" i="19"/>
  <c r="CD25" i="19"/>
  <c r="BV25" i="19"/>
  <c r="CC25" i="19"/>
  <c r="BU25" i="19"/>
  <c r="CF25" i="19"/>
  <c r="CB25" i="19"/>
  <c r="CA25" i="19"/>
  <c r="BZ25" i="19"/>
  <c r="BY25" i="19"/>
  <c r="BX25" i="19"/>
  <c r="CH25" i="19"/>
  <c r="CG25" i="19"/>
  <c r="CI25" i="19"/>
  <c r="CJ25" i="19"/>
  <c r="DO27" i="19"/>
  <c r="DG27" i="19"/>
  <c r="DN27" i="19"/>
  <c r="DF27" i="19"/>
  <c r="DU27" i="19"/>
  <c r="DM27" i="19"/>
  <c r="DR27" i="19"/>
  <c r="DQ27" i="19"/>
  <c r="DP27" i="19"/>
  <c r="EA27" i="19"/>
  <c r="DL27" i="19"/>
  <c r="DJ27" i="19"/>
  <c r="DI27" i="19"/>
  <c r="DH27" i="19"/>
  <c r="DT27" i="19"/>
  <c r="DS27" i="19"/>
  <c r="DK27" i="19"/>
  <c r="DY27" i="19"/>
  <c r="BM24" i="10"/>
  <c r="BK24" i="10"/>
  <c r="BF24" i="10"/>
  <c r="BQ24" i="10"/>
  <c r="BD24" i="10"/>
  <c r="BO24" i="10"/>
  <c r="BE24" i="10"/>
  <c r="BN24" i="10"/>
  <c r="BL24" i="10"/>
  <c r="BG24" i="10"/>
  <c r="BC24" i="10"/>
  <c r="BH24" i="10"/>
  <c r="BB24" i="10"/>
  <c r="BI24" i="10"/>
  <c r="EB24" i="10"/>
  <c r="BJ24" i="10"/>
  <c r="BP24" i="10"/>
  <c r="CC23" i="10"/>
  <c r="CG23" i="10"/>
  <c r="BV23" i="10"/>
  <c r="CB23" i="10"/>
  <c r="CH23" i="10"/>
  <c r="BY23" i="10"/>
  <c r="CD23" i="10"/>
  <c r="CJ23" i="10"/>
  <c r="CE23" i="10"/>
  <c r="BX23" i="10"/>
  <c r="BW23" i="10"/>
  <c r="BZ23" i="10"/>
  <c r="CA23" i="10"/>
  <c r="BU23" i="10"/>
  <c r="CF23" i="10"/>
  <c r="CI23" i="10"/>
  <c r="AI23" i="10"/>
  <c r="AM23" i="10"/>
  <c r="AQ23" i="10"/>
  <c r="AU23" i="10"/>
  <c r="AN23" i="10"/>
  <c r="AK23" i="10"/>
  <c r="AJ23" i="10"/>
  <c r="AX23" i="10"/>
  <c r="AR23" i="10"/>
  <c r="AT23" i="10"/>
  <c r="AS23" i="10"/>
  <c r="AV23" i="10"/>
  <c r="AP23" i="10"/>
  <c r="AL23" i="10"/>
  <c r="AO23" i="10"/>
  <c r="AW23" i="10"/>
  <c r="EA25" i="10"/>
  <c r="CO22" i="10"/>
  <c r="CZ22" i="10"/>
  <c r="CW22" i="10"/>
  <c r="CS22" i="10"/>
  <c r="DB22" i="10"/>
  <c r="CP22" i="10"/>
  <c r="DA22" i="10"/>
  <c r="CU22" i="10"/>
  <c r="CQ22" i="10"/>
  <c r="CV22" i="10"/>
  <c r="CX22" i="10"/>
  <c r="DC22" i="10"/>
  <c r="CT22" i="10"/>
  <c r="CR22" i="10"/>
  <c r="CN22" i="10"/>
  <c r="CY22" i="10"/>
  <c r="CH26" i="22" l="1"/>
  <c r="BZ26" i="22"/>
  <c r="CG26" i="22"/>
  <c r="BY26" i="22"/>
  <c r="CD26" i="22"/>
  <c r="BV26" i="22"/>
  <c r="CE26" i="22"/>
  <c r="CC26" i="22"/>
  <c r="CB26" i="22"/>
  <c r="CA26" i="22"/>
  <c r="BX26" i="22"/>
  <c r="CJ26" i="22"/>
  <c r="BW26" i="22"/>
  <c r="CI26" i="22"/>
  <c r="CF26" i="22"/>
  <c r="BU26" i="22"/>
  <c r="DP28" i="22"/>
  <c r="DH28" i="22"/>
  <c r="DO28" i="22"/>
  <c r="DG28" i="22"/>
  <c r="DN28" i="22"/>
  <c r="DF28" i="22"/>
  <c r="DK28" i="22"/>
  <c r="DU28" i="22"/>
  <c r="DJ28" i="22"/>
  <c r="DT28" i="22"/>
  <c r="DI28" i="22"/>
  <c r="DS28" i="22"/>
  <c r="DR28" i="22"/>
  <c r="EA28" i="22"/>
  <c r="DL28" i="22"/>
  <c r="DQ28" i="22"/>
  <c r="DM28" i="22"/>
  <c r="DY28" i="22"/>
  <c r="EB27" i="22"/>
  <c r="BP27" i="22"/>
  <c r="BH27" i="22"/>
  <c r="BK27" i="22"/>
  <c r="BB27" i="22"/>
  <c r="BJ27" i="22"/>
  <c r="BI27" i="22"/>
  <c r="BQ27" i="22"/>
  <c r="BG27" i="22"/>
  <c r="BO27" i="22"/>
  <c r="BF27" i="22"/>
  <c r="BL27" i="22"/>
  <c r="BC27" i="22"/>
  <c r="BN27" i="22"/>
  <c r="BM27" i="22"/>
  <c r="BD27" i="22"/>
  <c r="BE27" i="22"/>
  <c r="BN25" i="21"/>
  <c r="BF25" i="21"/>
  <c r="BM25" i="21"/>
  <c r="BE25" i="21"/>
  <c r="BL25" i="21"/>
  <c r="BD25" i="21"/>
  <c r="BK25" i="21"/>
  <c r="BC25" i="21"/>
  <c r="BB25" i="21"/>
  <c r="BP25" i="21"/>
  <c r="BO25" i="21"/>
  <c r="BQ25" i="21"/>
  <c r="EB25" i="21"/>
  <c r="BG25" i="21"/>
  <c r="BJ25" i="21"/>
  <c r="BH25" i="21"/>
  <c r="BI25" i="21"/>
  <c r="CJ24" i="21"/>
  <c r="CB24" i="21"/>
  <c r="CI24" i="21"/>
  <c r="CA24" i="21"/>
  <c r="CH24" i="21"/>
  <c r="BZ24" i="21"/>
  <c r="CG24" i="21"/>
  <c r="BY24" i="21"/>
  <c r="BX24" i="21"/>
  <c r="BV24" i="21"/>
  <c r="BU24" i="21"/>
  <c r="CF24" i="21"/>
  <c r="CE24" i="21"/>
  <c r="CC24" i="21"/>
  <c r="BW24" i="21"/>
  <c r="CD24" i="21"/>
  <c r="DR26" i="21"/>
  <c r="DJ26" i="21"/>
  <c r="DO26" i="21"/>
  <c r="DG26" i="21"/>
  <c r="DS26" i="21"/>
  <c r="DH26" i="21"/>
  <c r="DQ26" i="21"/>
  <c r="DF26" i="21"/>
  <c r="DP26" i="21"/>
  <c r="EA26" i="21"/>
  <c r="DN26" i="21"/>
  <c r="DU26" i="21"/>
  <c r="DT26" i="21"/>
  <c r="DM26" i="21"/>
  <c r="DK26" i="21"/>
  <c r="DI26" i="21"/>
  <c r="DL26" i="21"/>
  <c r="DY26" i="21"/>
  <c r="DS29" i="20"/>
  <c r="DK29" i="20"/>
  <c r="EA29" i="20"/>
  <c r="DQ29" i="20"/>
  <c r="DI29" i="20"/>
  <c r="DP29" i="20"/>
  <c r="DF29" i="20"/>
  <c r="DO29" i="20"/>
  <c r="DN29" i="20"/>
  <c r="DM29" i="20"/>
  <c r="DL29" i="20"/>
  <c r="DU29" i="20"/>
  <c r="DJ29" i="20"/>
  <c r="DT29" i="20"/>
  <c r="DR29" i="20"/>
  <c r="DH29" i="20"/>
  <c r="DG29" i="20"/>
  <c r="DY29" i="20"/>
  <c r="BP28" i="20"/>
  <c r="BH28" i="20"/>
  <c r="BO28" i="20"/>
  <c r="BG28" i="20"/>
  <c r="BN28" i="20"/>
  <c r="BF28" i="20"/>
  <c r="BM28" i="20"/>
  <c r="BE28" i="20"/>
  <c r="EB28" i="20"/>
  <c r="BL28" i="20"/>
  <c r="BD28" i="20"/>
  <c r="BQ28" i="20"/>
  <c r="BK28" i="20"/>
  <c r="BJ28" i="20"/>
  <c r="BB28" i="20"/>
  <c r="BI28" i="20"/>
  <c r="BC28" i="20"/>
  <c r="CC27" i="20"/>
  <c r="BU27" i="20"/>
  <c r="CJ27" i="20"/>
  <c r="CB27" i="20"/>
  <c r="CI27" i="20"/>
  <c r="CA27" i="20"/>
  <c r="CG27" i="20"/>
  <c r="BY27" i="20"/>
  <c r="BZ27" i="20"/>
  <c r="BX27" i="20"/>
  <c r="BW27" i="20"/>
  <c r="BV27" i="20"/>
  <c r="CH27" i="20"/>
  <c r="CD27" i="20"/>
  <c r="CF27" i="20"/>
  <c r="CE27" i="20"/>
  <c r="DT28" i="19"/>
  <c r="DL28" i="19"/>
  <c r="DS28" i="19"/>
  <c r="DK28" i="19"/>
  <c r="DR28" i="19"/>
  <c r="DJ28" i="19"/>
  <c r="DO28" i="19"/>
  <c r="EA28" i="19"/>
  <c r="DN28" i="19"/>
  <c r="DM28" i="19"/>
  <c r="DI28" i="19"/>
  <c r="DU28" i="19"/>
  <c r="DQ28" i="19"/>
  <c r="DP28" i="19"/>
  <c r="DH28" i="19"/>
  <c r="DG28" i="19"/>
  <c r="DF28" i="19"/>
  <c r="DY28" i="19"/>
  <c r="CI26" i="19"/>
  <c r="CA26" i="19"/>
  <c r="CH26" i="19"/>
  <c r="BZ26" i="19"/>
  <c r="CG26" i="19"/>
  <c r="BY26" i="19"/>
  <c r="CB26" i="19"/>
  <c r="BX26" i="19"/>
  <c r="BW26" i="19"/>
  <c r="BU26" i="19"/>
  <c r="CJ26" i="19"/>
  <c r="CF26" i="19"/>
  <c r="CE26" i="19"/>
  <c r="CC26" i="19"/>
  <c r="BV26" i="19"/>
  <c r="CD26" i="19"/>
  <c r="BM27" i="19"/>
  <c r="BE27" i="19"/>
  <c r="BL27" i="19"/>
  <c r="BD27" i="19"/>
  <c r="BK27" i="19"/>
  <c r="BC27" i="19"/>
  <c r="BO27" i="19"/>
  <c r="BN27" i="19"/>
  <c r="EB27" i="19"/>
  <c r="BJ27" i="19"/>
  <c r="BQ27" i="19"/>
  <c r="BP27" i="19"/>
  <c r="BI27" i="19"/>
  <c r="BB27" i="19"/>
  <c r="BH27" i="19"/>
  <c r="BG27" i="19"/>
  <c r="BF27" i="19"/>
  <c r="BB25" i="10"/>
  <c r="BI25" i="10"/>
  <c r="EB25" i="10"/>
  <c r="BJ25" i="10"/>
  <c r="BL25" i="10"/>
  <c r="BF25" i="10"/>
  <c r="BD25" i="10"/>
  <c r="BE25" i="10"/>
  <c r="BC25" i="10"/>
  <c r="BM25" i="10"/>
  <c r="BK25" i="10"/>
  <c r="BH25" i="10"/>
  <c r="BN25" i="10"/>
  <c r="BG25" i="10"/>
  <c r="BP25" i="10"/>
  <c r="BO25" i="10"/>
  <c r="BQ25" i="10"/>
  <c r="BX24" i="10"/>
  <c r="CI24" i="10"/>
  <c r="CF24" i="10"/>
  <c r="BZ24" i="10"/>
  <c r="CB24" i="10"/>
  <c r="BU24" i="10"/>
  <c r="BY24" i="10"/>
  <c r="CC24" i="10"/>
  <c r="CG24" i="10"/>
  <c r="BV24" i="10"/>
  <c r="CJ24" i="10"/>
  <c r="CD24" i="10"/>
  <c r="CH24" i="10"/>
  <c r="BW24" i="10"/>
  <c r="CA24" i="10"/>
  <c r="CE24" i="10"/>
  <c r="CQ23" i="10"/>
  <c r="CU23" i="10"/>
  <c r="CN23" i="10"/>
  <c r="CY23" i="10"/>
  <c r="CW23" i="10"/>
  <c r="CV23" i="10"/>
  <c r="CR23" i="10"/>
  <c r="CO23" i="10"/>
  <c r="CZ23" i="10"/>
  <c r="CS23" i="10"/>
  <c r="CP23" i="10"/>
  <c r="DA23" i="10"/>
  <c r="CX23" i="10"/>
  <c r="CT23" i="10"/>
  <c r="DC23" i="10"/>
  <c r="DB23" i="10"/>
  <c r="AS24" i="10"/>
  <c r="AO24" i="10"/>
  <c r="AK24" i="10"/>
  <c r="AL24" i="10"/>
  <c r="AW24" i="10"/>
  <c r="AQ24" i="10"/>
  <c r="AT24" i="10"/>
  <c r="AP24" i="10"/>
  <c r="AI24" i="10"/>
  <c r="AM24" i="10"/>
  <c r="AU24" i="10"/>
  <c r="AN24" i="10"/>
  <c r="AJ24" i="10"/>
  <c r="AR24" i="10"/>
  <c r="AV24" i="10"/>
  <c r="AX24" i="10"/>
  <c r="EA26" i="10"/>
  <c r="BM28" i="22" l="1"/>
  <c r="BE28" i="22"/>
  <c r="BL28" i="22"/>
  <c r="BC28" i="22"/>
  <c r="BK28" i="22"/>
  <c r="BB28" i="22"/>
  <c r="BJ28" i="22"/>
  <c r="BI28" i="22"/>
  <c r="BQ28" i="22"/>
  <c r="BH28" i="22"/>
  <c r="BN28" i="22"/>
  <c r="BD28" i="22"/>
  <c r="BP28" i="22"/>
  <c r="BO28" i="22"/>
  <c r="BG28" i="22"/>
  <c r="BF28" i="22"/>
  <c r="EB28" i="22"/>
  <c r="CH27" i="22"/>
  <c r="BZ27" i="22"/>
  <c r="CE27" i="22"/>
  <c r="BV27" i="22"/>
  <c r="CD27" i="22"/>
  <c r="BU27" i="22"/>
  <c r="CC27" i="22"/>
  <c r="CB27" i="22"/>
  <c r="CJ27" i="22"/>
  <c r="CA27" i="22"/>
  <c r="CF27" i="22"/>
  <c r="BW27" i="22"/>
  <c r="CG27" i="22"/>
  <c r="BY27" i="22"/>
  <c r="BX27" i="22"/>
  <c r="CI27" i="22"/>
  <c r="DN29" i="22"/>
  <c r="DF29" i="22"/>
  <c r="DU29" i="22"/>
  <c r="DM29" i="22"/>
  <c r="DT29" i="22"/>
  <c r="DL29" i="22"/>
  <c r="DS29" i="22"/>
  <c r="DK29" i="22"/>
  <c r="DR29" i="22"/>
  <c r="DJ29" i="22"/>
  <c r="DP29" i="22"/>
  <c r="DO29" i="22"/>
  <c r="DI29" i="22"/>
  <c r="EA29" i="22"/>
  <c r="DH29" i="22"/>
  <c r="DG29" i="22"/>
  <c r="DQ29" i="22"/>
  <c r="DY29" i="22"/>
  <c r="CF25" i="21"/>
  <c r="BX25" i="21"/>
  <c r="CE25" i="21"/>
  <c r="BW25" i="21"/>
  <c r="CD25" i="21"/>
  <c r="BV25" i="21"/>
  <c r="CC25" i="21"/>
  <c r="BU25" i="21"/>
  <c r="CJ25" i="21"/>
  <c r="CH25" i="21"/>
  <c r="CG25" i="21"/>
  <c r="BZ25" i="21"/>
  <c r="BY25" i="21"/>
  <c r="CA25" i="21"/>
  <c r="CI25" i="21"/>
  <c r="CB25" i="21"/>
  <c r="DN27" i="21"/>
  <c r="DF27" i="21"/>
  <c r="DU27" i="21"/>
  <c r="DM27" i="21"/>
  <c r="DS27" i="21"/>
  <c r="DK27" i="21"/>
  <c r="DY27" i="21"/>
  <c r="DO27" i="21"/>
  <c r="EA27" i="21"/>
  <c r="DL27" i="21"/>
  <c r="DJ27" i="21"/>
  <c r="DI27" i="21"/>
  <c r="DT27" i="21"/>
  <c r="DR27" i="21"/>
  <c r="DQ27" i="21"/>
  <c r="DP27" i="21"/>
  <c r="DH27" i="21"/>
  <c r="DG27" i="21"/>
  <c r="EB26" i="21"/>
  <c r="BP26" i="21"/>
  <c r="BH26" i="21"/>
  <c r="BM26" i="21"/>
  <c r="BK26" i="21"/>
  <c r="BB26" i="21"/>
  <c r="BJ26" i="21"/>
  <c r="BI26" i="21"/>
  <c r="BG26" i="21"/>
  <c r="BF26" i="21"/>
  <c r="BD26" i="21"/>
  <c r="BC26" i="21"/>
  <c r="BQ26" i="21"/>
  <c r="BO26" i="21"/>
  <c r="BL26" i="21"/>
  <c r="BN26" i="21"/>
  <c r="BE26" i="21"/>
  <c r="CE28" i="20"/>
  <c r="CC28" i="20"/>
  <c r="BU28" i="20"/>
  <c r="CA28" i="20"/>
  <c r="CJ28" i="20"/>
  <c r="BZ28" i="20"/>
  <c r="CI28" i="20"/>
  <c r="BY28" i="20"/>
  <c r="CH28" i="20"/>
  <c r="BX28" i="20"/>
  <c r="CG28" i="20"/>
  <c r="BW28" i="20"/>
  <c r="BV28" i="20"/>
  <c r="CB28" i="20"/>
  <c r="CF28" i="20"/>
  <c r="CD28" i="20"/>
  <c r="BQ29" i="20"/>
  <c r="BI29" i="20"/>
  <c r="BO29" i="20"/>
  <c r="BG29" i="20"/>
  <c r="BJ29" i="20"/>
  <c r="EB29" i="20"/>
  <c r="BH29" i="20"/>
  <c r="BF29" i="20"/>
  <c r="BP29" i="20"/>
  <c r="BE29" i="20"/>
  <c r="BN29" i="20"/>
  <c r="BD29" i="20"/>
  <c r="BM29" i="20"/>
  <c r="BC29" i="20"/>
  <c r="BB29" i="20"/>
  <c r="BK29" i="20"/>
  <c r="BL29" i="20"/>
  <c r="DO30" i="20"/>
  <c r="DO31" i="20" s="1"/>
  <c r="AR40" i="20" s="1"/>
  <c r="DG30" i="20"/>
  <c r="DG31" i="20" s="1"/>
  <c r="AJ40" i="20" s="1"/>
  <c r="DU30" i="20"/>
  <c r="DU31" i="20" s="1"/>
  <c r="AX40" i="20" s="1"/>
  <c r="DM30" i="20"/>
  <c r="DM31" i="20" s="1"/>
  <c r="AP40" i="20" s="1"/>
  <c r="DK30" i="20"/>
  <c r="DK31" i="20" s="1"/>
  <c r="AN40" i="20" s="1"/>
  <c r="DT30" i="20"/>
  <c r="DT31" i="20" s="1"/>
  <c r="AW40" i="20" s="1"/>
  <c r="DJ30" i="20"/>
  <c r="DJ31" i="20" s="1"/>
  <c r="AM40" i="20" s="1"/>
  <c r="DS30" i="20"/>
  <c r="DS31" i="20" s="1"/>
  <c r="AV40" i="20" s="1"/>
  <c r="DI30" i="20"/>
  <c r="DI31" i="20" s="1"/>
  <c r="AL40" i="20" s="1"/>
  <c r="DR30" i="20"/>
  <c r="DR31" i="20" s="1"/>
  <c r="AU40" i="20" s="1"/>
  <c r="DH30" i="20"/>
  <c r="DH31" i="20" s="1"/>
  <c r="AK40" i="20" s="1"/>
  <c r="DQ30" i="20"/>
  <c r="DQ31" i="20" s="1"/>
  <c r="AT40" i="20" s="1"/>
  <c r="DF30" i="20"/>
  <c r="DF31" i="20" s="1"/>
  <c r="DP30" i="20"/>
  <c r="DP31" i="20" s="1"/>
  <c r="AS40" i="20" s="1"/>
  <c r="EA30" i="20"/>
  <c r="DN30" i="20"/>
  <c r="DN31" i="20" s="1"/>
  <c r="AQ40" i="20" s="1"/>
  <c r="DL30" i="20"/>
  <c r="DL31" i="20" s="1"/>
  <c r="AO40" i="20" s="1"/>
  <c r="DY30" i="20"/>
  <c r="CE27" i="19"/>
  <c r="BW27" i="19"/>
  <c r="CD27" i="19"/>
  <c r="BV27" i="19"/>
  <c r="CC27" i="19"/>
  <c r="BU27" i="19"/>
  <c r="CB27" i="19"/>
  <c r="CA27" i="19"/>
  <c r="BZ27" i="19"/>
  <c r="CJ27" i="19"/>
  <c r="CI27" i="19"/>
  <c r="CH27" i="19"/>
  <c r="CG27" i="19"/>
  <c r="CF27" i="19"/>
  <c r="BY27" i="19"/>
  <c r="BX27" i="19"/>
  <c r="DP29" i="19"/>
  <c r="DH29" i="19"/>
  <c r="DO29" i="19"/>
  <c r="DG29" i="19"/>
  <c r="DN29" i="19"/>
  <c r="DF29" i="19"/>
  <c r="DR29" i="19"/>
  <c r="DQ29" i="19"/>
  <c r="DM29" i="19"/>
  <c r="EA29" i="19"/>
  <c r="DL29" i="19"/>
  <c r="DU29" i="19"/>
  <c r="DT29" i="19"/>
  <c r="DS29" i="19"/>
  <c r="DK29" i="19"/>
  <c r="DJ29" i="19"/>
  <c r="DI29" i="19"/>
  <c r="DY29" i="19"/>
  <c r="BJ28" i="19"/>
  <c r="BB28" i="19"/>
  <c r="BQ28" i="19"/>
  <c r="BI28" i="19"/>
  <c r="EB28" i="19"/>
  <c r="BP28" i="19"/>
  <c r="BH28" i="19"/>
  <c r="BL28" i="19"/>
  <c r="BK28" i="19"/>
  <c r="BG28" i="19"/>
  <c r="BF28" i="19"/>
  <c r="BC28" i="19"/>
  <c r="BO28" i="19"/>
  <c r="BM28" i="19"/>
  <c r="BE28" i="19"/>
  <c r="BD28" i="19"/>
  <c r="BN28" i="19"/>
  <c r="BF26" i="10"/>
  <c r="BH26" i="10"/>
  <c r="BN26" i="10"/>
  <c r="BI26" i="10"/>
  <c r="BB26" i="10"/>
  <c r="BJ26" i="10"/>
  <c r="BK26" i="10"/>
  <c r="BG26" i="10"/>
  <c r="BL26" i="10"/>
  <c r="BM26" i="10"/>
  <c r="BO26" i="10"/>
  <c r="BP26" i="10"/>
  <c r="EB26" i="10"/>
  <c r="BQ26" i="10"/>
  <c r="BD26" i="10"/>
  <c r="BE26" i="10"/>
  <c r="BC26" i="10"/>
  <c r="CW24" i="10"/>
  <c r="DA24" i="10"/>
  <c r="CP24" i="10"/>
  <c r="DC24" i="10"/>
  <c r="CX24" i="10"/>
  <c r="CT24" i="10"/>
  <c r="CR24" i="10"/>
  <c r="CQ24" i="10"/>
  <c r="DB24" i="10"/>
  <c r="CU24" i="10"/>
  <c r="CS24" i="10"/>
  <c r="CY24" i="10"/>
  <c r="CN24" i="10"/>
  <c r="CO24" i="10"/>
  <c r="CV24" i="10"/>
  <c r="CZ24" i="10"/>
  <c r="EA27" i="10"/>
  <c r="BV25" i="10"/>
  <c r="CB25" i="10"/>
  <c r="CD25" i="10"/>
  <c r="CJ25" i="10"/>
  <c r="CH25" i="10"/>
  <c r="CI25" i="10"/>
  <c r="BW25" i="10"/>
  <c r="BZ25" i="10"/>
  <c r="BX25" i="10"/>
  <c r="CE25" i="10"/>
  <c r="CA25" i="10"/>
  <c r="CF25" i="10"/>
  <c r="CC25" i="10"/>
  <c r="BU25" i="10"/>
  <c r="BY25" i="10"/>
  <c r="CG25" i="10"/>
  <c r="AQ25" i="10"/>
  <c r="AU25" i="10"/>
  <c r="AJ25" i="10"/>
  <c r="AP25" i="10"/>
  <c r="AR25" i="10"/>
  <c r="AN25" i="10"/>
  <c r="AL25" i="10"/>
  <c r="AI25" i="10"/>
  <c r="AK25" i="10"/>
  <c r="AV25" i="10"/>
  <c r="AS25" i="10"/>
  <c r="AW25" i="10"/>
  <c r="AO25" i="10"/>
  <c r="AT25" i="10"/>
  <c r="AX25" i="10"/>
  <c r="AM25" i="10"/>
  <c r="DR30" i="22" l="1"/>
  <c r="DR31" i="22" s="1"/>
  <c r="AU40" i="22" s="1"/>
  <c r="DJ30" i="22"/>
  <c r="DJ31" i="22" s="1"/>
  <c r="AM40" i="22" s="1"/>
  <c r="EA30" i="22"/>
  <c r="DQ30" i="22"/>
  <c r="DQ31" i="22" s="1"/>
  <c r="AT40" i="22" s="1"/>
  <c r="DI30" i="22"/>
  <c r="DI31" i="22" s="1"/>
  <c r="AL40" i="22" s="1"/>
  <c r="DP30" i="22"/>
  <c r="DP31" i="22" s="1"/>
  <c r="AS40" i="22" s="1"/>
  <c r="DH30" i="22"/>
  <c r="DH31" i="22" s="1"/>
  <c r="AK40" i="22" s="1"/>
  <c r="DO30" i="22"/>
  <c r="DO31" i="22" s="1"/>
  <c r="AR40" i="22" s="1"/>
  <c r="DG30" i="22"/>
  <c r="DG31" i="22" s="1"/>
  <c r="AJ40" i="22" s="1"/>
  <c r="DN30" i="22"/>
  <c r="DN31" i="22" s="1"/>
  <c r="AQ40" i="22" s="1"/>
  <c r="DF30" i="22"/>
  <c r="DF31" i="22" s="1"/>
  <c r="DS30" i="22"/>
  <c r="DS31" i="22" s="1"/>
  <c r="AV40" i="22" s="1"/>
  <c r="DM30" i="22"/>
  <c r="DM31" i="22" s="1"/>
  <c r="AP40" i="22" s="1"/>
  <c r="DL30" i="22"/>
  <c r="DL31" i="22" s="1"/>
  <c r="AO40" i="22" s="1"/>
  <c r="DK30" i="22"/>
  <c r="DK31" i="22" s="1"/>
  <c r="AN40" i="22" s="1"/>
  <c r="DT30" i="22"/>
  <c r="DT31" i="22" s="1"/>
  <c r="AW40" i="22" s="1"/>
  <c r="DU30" i="22"/>
  <c r="DU31" i="22" s="1"/>
  <c r="AX40" i="22" s="1"/>
  <c r="DY30" i="22"/>
  <c r="BK29" i="22"/>
  <c r="BC29" i="22"/>
  <c r="BJ29" i="22"/>
  <c r="BB29" i="22"/>
  <c r="BQ29" i="22"/>
  <c r="BI29" i="22"/>
  <c r="EB29" i="22"/>
  <c r="BP29" i="22"/>
  <c r="BH29" i="22"/>
  <c r="BL29" i="22"/>
  <c r="BG29" i="22"/>
  <c r="BF29" i="22"/>
  <c r="BE29" i="22"/>
  <c r="BD29" i="22"/>
  <c r="BM29" i="22"/>
  <c r="BO29" i="22"/>
  <c r="BN29" i="22"/>
  <c r="CF28" i="22"/>
  <c r="BX28" i="22"/>
  <c r="CE28" i="22"/>
  <c r="BW28" i="22"/>
  <c r="CI28" i="22"/>
  <c r="BY28" i="22"/>
  <c r="CH28" i="22"/>
  <c r="BV28" i="22"/>
  <c r="CG28" i="22"/>
  <c r="BU28" i="22"/>
  <c r="CD28" i="22"/>
  <c r="CC28" i="22"/>
  <c r="CJ28" i="22"/>
  <c r="BZ28" i="22"/>
  <c r="CA28" i="22"/>
  <c r="CB28" i="22"/>
  <c r="CH26" i="21"/>
  <c r="BZ26" i="21"/>
  <c r="CE26" i="21"/>
  <c r="BW26" i="21"/>
  <c r="CI26" i="21"/>
  <c r="BX26" i="21"/>
  <c r="CG26" i="21"/>
  <c r="BV26" i="21"/>
  <c r="CF26" i="21"/>
  <c r="BU26" i="21"/>
  <c r="CD26" i="21"/>
  <c r="CB26" i="21"/>
  <c r="CA26" i="21"/>
  <c r="BY26" i="21"/>
  <c r="CJ26" i="21"/>
  <c r="CC26" i="21"/>
  <c r="DS28" i="21"/>
  <c r="DK28" i="21"/>
  <c r="DR28" i="21"/>
  <c r="DJ28" i="21"/>
  <c r="DP28" i="21"/>
  <c r="DH28" i="21"/>
  <c r="DT28" i="21"/>
  <c r="DL28" i="21"/>
  <c r="DQ28" i="21"/>
  <c r="DO28" i="21"/>
  <c r="DN28" i="21"/>
  <c r="DM28" i="21"/>
  <c r="EA28" i="21"/>
  <c r="DY28" i="21"/>
  <c r="DF28" i="21"/>
  <c r="DG28" i="21"/>
  <c r="DU28" i="21"/>
  <c r="DI28" i="21"/>
  <c r="BL27" i="21"/>
  <c r="BD27" i="21"/>
  <c r="BQ27" i="21"/>
  <c r="BI27" i="21"/>
  <c r="EB27" i="21"/>
  <c r="BP27" i="21"/>
  <c r="BF27" i="21"/>
  <c r="BO27" i="21"/>
  <c r="BE27" i="21"/>
  <c r="BN27" i="21"/>
  <c r="BC27" i="21"/>
  <c r="BM27" i="21"/>
  <c r="BB27" i="21"/>
  <c r="BH27" i="21"/>
  <c r="BG27" i="21"/>
  <c r="BJ27" i="21"/>
  <c r="BK27" i="21"/>
  <c r="AI40" i="20"/>
  <c r="B12" i="20" a="1"/>
  <c r="B12" i="20" s="1"/>
  <c r="CI29" i="20"/>
  <c r="CA29" i="20"/>
  <c r="CG29" i="20"/>
  <c r="BY29" i="20"/>
  <c r="CF29" i="20"/>
  <c r="BV29" i="20"/>
  <c r="CE29" i="20"/>
  <c r="BU29" i="20"/>
  <c r="CD29" i="20"/>
  <c r="CC29" i="20"/>
  <c r="CB29" i="20"/>
  <c r="BZ29" i="20"/>
  <c r="CJ29" i="20"/>
  <c r="CH29" i="20"/>
  <c r="BX29" i="20"/>
  <c r="BW29" i="20"/>
  <c r="BM30" i="20"/>
  <c r="BM31" i="20" s="1"/>
  <c r="AT38" i="20" s="1"/>
  <c r="AT42" i="20" s="1"/>
  <c r="BE30" i="20"/>
  <c r="BE31" i="20" s="1"/>
  <c r="AL38" i="20" s="1"/>
  <c r="BK30" i="20"/>
  <c r="BK31" i="20" s="1"/>
  <c r="AR38" i="20" s="1"/>
  <c r="AR42" i="20" s="1"/>
  <c r="BC30" i="20"/>
  <c r="BC31" i="20" s="1"/>
  <c r="AJ38" i="20" s="1"/>
  <c r="BP30" i="20"/>
  <c r="BP31" i="20" s="1"/>
  <c r="AW38" i="20" s="1"/>
  <c r="AW42" i="20" s="1"/>
  <c r="BF30" i="20"/>
  <c r="BF31" i="20" s="1"/>
  <c r="AM38" i="20" s="1"/>
  <c r="BO30" i="20"/>
  <c r="BO31" i="20" s="1"/>
  <c r="AV38" i="20" s="1"/>
  <c r="AV42" i="20" s="1"/>
  <c r="BD30" i="20"/>
  <c r="BD31" i="20" s="1"/>
  <c r="AK38" i="20" s="1"/>
  <c r="AK42" i="20" s="1"/>
  <c r="BN30" i="20"/>
  <c r="BN31" i="20" s="1"/>
  <c r="AU38" i="20" s="1"/>
  <c r="BB30" i="20"/>
  <c r="BB31" i="20" s="1"/>
  <c r="AI38" i="20" s="1"/>
  <c r="BL30" i="20"/>
  <c r="BL31" i="20" s="1"/>
  <c r="AS38" i="20" s="1"/>
  <c r="AS42" i="20" s="1"/>
  <c r="BJ30" i="20"/>
  <c r="BJ31" i="20" s="1"/>
  <c r="AQ38" i="20" s="1"/>
  <c r="EB30" i="20"/>
  <c r="BI30" i="20"/>
  <c r="BI31" i="20" s="1"/>
  <c r="AP38" i="20" s="1"/>
  <c r="AP42" i="20" s="1"/>
  <c r="BG30" i="20"/>
  <c r="BG31" i="20" s="1"/>
  <c r="AN38" i="20" s="1"/>
  <c r="AN42" i="20" s="1"/>
  <c r="BH30" i="20"/>
  <c r="BH31" i="20" s="1"/>
  <c r="AO38" i="20" s="1"/>
  <c r="BQ30" i="20"/>
  <c r="BQ31" i="20" s="1"/>
  <c r="AX38" i="20" s="1"/>
  <c r="AX42" i="20" s="1"/>
  <c r="EA31" i="20"/>
  <c r="B20" i="20" s="1"/>
  <c r="AU42" i="20"/>
  <c r="AJ42" i="20"/>
  <c r="AL42" i="20"/>
  <c r="AM42" i="20"/>
  <c r="AO42" i="20"/>
  <c r="AQ42" i="20"/>
  <c r="CJ28" i="19"/>
  <c r="CB28" i="19"/>
  <c r="CI28" i="19"/>
  <c r="CA28" i="19"/>
  <c r="CH28" i="19"/>
  <c r="BZ28" i="19"/>
  <c r="BX28" i="19"/>
  <c r="BW28" i="19"/>
  <c r="CG28" i="19"/>
  <c r="BV28" i="19"/>
  <c r="CF28" i="19"/>
  <c r="BU28" i="19"/>
  <c r="CC28" i="19"/>
  <c r="BY28" i="19"/>
  <c r="CE28" i="19"/>
  <c r="CD28" i="19"/>
  <c r="DO30" i="19"/>
  <c r="DO31" i="19" s="1"/>
  <c r="AR40" i="19" s="1"/>
  <c r="DG30" i="19"/>
  <c r="DG31" i="19" s="1"/>
  <c r="AJ40" i="19" s="1"/>
  <c r="DU30" i="19"/>
  <c r="DU31" i="19" s="1"/>
  <c r="AX40" i="19" s="1"/>
  <c r="DL30" i="19"/>
  <c r="DL31" i="19" s="1"/>
  <c r="AO40" i="19" s="1"/>
  <c r="DT30" i="19"/>
  <c r="DT31" i="19" s="1"/>
  <c r="AW40" i="19" s="1"/>
  <c r="DK30" i="19"/>
  <c r="DK31" i="19" s="1"/>
  <c r="AN40" i="19" s="1"/>
  <c r="DS30" i="19"/>
  <c r="DS31" i="19" s="1"/>
  <c r="AV40" i="19" s="1"/>
  <c r="DJ30" i="19"/>
  <c r="DJ31" i="19" s="1"/>
  <c r="AM40" i="19" s="1"/>
  <c r="EA30" i="19"/>
  <c r="DI30" i="19"/>
  <c r="DI31" i="19" s="1"/>
  <c r="AL40" i="19" s="1"/>
  <c r="DH30" i="19"/>
  <c r="DH31" i="19" s="1"/>
  <c r="AK40" i="19" s="1"/>
  <c r="DF30" i="19"/>
  <c r="DF31" i="19" s="1"/>
  <c r="DR30" i="19"/>
  <c r="DR31" i="19" s="1"/>
  <c r="AU40" i="19" s="1"/>
  <c r="DQ30" i="19"/>
  <c r="DQ31" i="19" s="1"/>
  <c r="AT40" i="19" s="1"/>
  <c r="DP30" i="19"/>
  <c r="DP31" i="19" s="1"/>
  <c r="AS40" i="19" s="1"/>
  <c r="DN30" i="19"/>
  <c r="DN31" i="19" s="1"/>
  <c r="AQ40" i="19" s="1"/>
  <c r="DM30" i="19"/>
  <c r="DM31" i="19" s="1"/>
  <c r="AP40" i="19" s="1"/>
  <c r="DY30" i="19"/>
  <c r="BN29" i="19"/>
  <c r="BF29" i="19"/>
  <c r="BM29" i="19"/>
  <c r="BE29" i="19"/>
  <c r="BL29" i="19"/>
  <c r="BD29" i="19"/>
  <c r="BK29" i="19"/>
  <c r="BJ29" i="19"/>
  <c r="EB29" i="19"/>
  <c r="BI29" i="19"/>
  <c r="BH29" i="19"/>
  <c r="BQ29" i="19"/>
  <c r="BP29" i="19"/>
  <c r="BB29" i="19"/>
  <c r="BO29" i="19"/>
  <c r="BG29" i="19"/>
  <c r="BC29" i="19"/>
  <c r="BF27" i="10"/>
  <c r="BL27" i="10"/>
  <c r="BN27" i="10"/>
  <c r="BP27" i="10"/>
  <c r="BI27" i="10"/>
  <c r="BG27" i="10"/>
  <c r="BQ27" i="10"/>
  <c r="BB27" i="10"/>
  <c r="EB27" i="10"/>
  <c r="BH27" i="10"/>
  <c r="BO27" i="10"/>
  <c r="BD27" i="10"/>
  <c r="BJ27" i="10"/>
  <c r="BK27" i="10"/>
  <c r="BM27" i="10"/>
  <c r="BE27" i="10"/>
  <c r="BC27" i="10"/>
  <c r="AQ26" i="10"/>
  <c r="AU26" i="10"/>
  <c r="AM26" i="10"/>
  <c r="AJ26" i="10"/>
  <c r="AN26" i="10"/>
  <c r="AW26" i="10"/>
  <c r="AR26" i="10"/>
  <c r="AV26" i="10"/>
  <c r="AO26" i="10"/>
  <c r="AL26" i="10"/>
  <c r="AK26" i="10"/>
  <c r="AP26" i="10"/>
  <c r="AS26" i="10"/>
  <c r="AT26" i="10"/>
  <c r="AX26" i="10"/>
  <c r="AI26" i="10"/>
  <c r="EA28" i="10"/>
  <c r="CW25" i="10"/>
  <c r="CS25" i="10"/>
  <c r="CP25" i="10"/>
  <c r="DA25" i="10"/>
  <c r="CQ25" i="10"/>
  <c r="CX25" i="10"/>
  <c r="DC25" i="10"/>
  <c r="CN25" i="10"/>
  <c r="CU25" i="10"/>
  <c r="CT25" i="10"/>
  <c r="DB25" i="10"/>
  <c r="CY25" i="10"/>
  <c r="CZ25" i="10"/>
  <c r="CV25" i="10"/>
  <c r="CR25" i="10"/>
  <c r="CO25" i="10"/>
  <c r="BV26" i="10"/>
  <c r="CB26" i="10"/>
  <c r="CD26" i="10"/>
  <c r="CJ26" i="10"/>
  <c r="BX26" i="10"/>
  <c r="CC26" i="10"/>
  <c r="BW26" i="10"/>
  <c r="CA26" i="10"/>
  <c r="CH26" i="10"/>
  <c r="CG26" i="10"/>
  <c r="CE26" i="10"/>
  <c r="CI26" i="10"/>
  <c r="BZ26" i="10"/>
  <c r="CF26" i="10"/>
  <c r="BU26" i="10"/>
  <c r="BY26" i="10"/>
  <c r="AT42" i="22" l="1"/>
  <c r="AI40" i="22"/>
  <c r="B12" i="22" a="1"/>
  <c r="B12" i="22" s="1"/>
  <c r="EB30" i="22"/>
  <c r="BP30" i="22"/>
  <c r="BP31" i="22" s="1"/>
  <c r="AW38" i="22" s="1"/>
  <c r="AW42" i="22" s="1"/>
  <c r="BH30" i="22"/>
  <c r="BH31" i="22" s="1"/>
  <c r="AO38" i="22" s="1"/>
  <c r="AO42" i="22" s="1"/>
  <c r="BO30" i="22"/>
  <c r="BO31" i="22" s="1"/>
  <c r="AV38" i="22" s="1"/>
  <c r="AV42" i="22" s="1"/>
  <c r="BG30" i="22"/>
  <c r="BG31" i="22" s="1"/>
  <c r="AN38" i="22" s="1"/>
  <c r="AN42" i="22" s="1"/>
  <c r="BN30" i="22"/>
  <c r="BN31" i="22" s="1"/>
  <c r="AU38" i="22" s="1"/>
  <c r="BF30" i="22"/>
  <c r="BF31" i="22" s="1"/>
  <c r="AM38" i="22" s="1"/>
  <c r="BM30" i="22"/>
  <c r="BM31" i="22" s="1"/>
  <c r="AT38" i="22" s="1"/>
  <c r="BE30" i="22"/>
  <c r="BE31" i="22" s="1"/>
  <c r="AL38" i="22" s="1"/>
  <c r="AL42" i="22" s="1"/>
  <c r="BL30" i="22"/>
  <c r="BL31" i="22" s="1"/>
  <c r="AS38" i="22" s="1"/>
  <c r="AS42" i="22" s="1"/>
  <c r="BD30" i="22"/>
  <c r="BD31" i="22" s="1"/>
  <c r="AK38" i="22" s="1"/>
  <c r="BQ30" i="22"/>
  <c r="BQ31" i="22" s="1"/>
  <c r="AX38" i="22" s="1"/>
  <c r="AX42" i="22" s="1"/>
  <c r="BK30" i="22"/>
  <c r="BK31" i="22" s="1"/>
  <c r="AR38" i="22" s="1"/>
  <c r="AR42" i="22" s="1"/>
  <c r="BJ30" i="22"/>
  <c r="BJ31" i="22" s="1"/>
  <c r="AQ38" i="22" s="1"/>
  <c r="BB30" i="22"/>
  <c r="BB31" i="22" s="1"/>
  <c r="AI38" i="22" s="1"/>
  <c r="BI30" i="22"/>
  <c r="BI31" i="22" s="1"/>
  <c r="AP38" i="22" s="1"/>
  <c r="AP42" i="22" s="1"/>
  <c r="BC30" i="22"/>
  <c r="BC31" i="22" s="1"/>
  <c r="AJ38" i="22" s="1"/>
  <c r="EA31" i="22"/>
  <c r="B20" i="22" s="1"/>
  <c r="AK42" i="22"/>
  <c r="AQ42" i="22"/>
  <c r="AM42" i="22"/>
  <c r="CC29" i="22"/>
  <c r="BU29" i="22"/>
  <c r="CJ29" i="22"/>
  <c r="CB29" i="22"/>
  <c r="CI29" i="22"/>
  <c r="CA29" i="22"/>
  <c r="CH29" i="22"/>
  <c r="BZ29" i="22"/>
  <c r="BY29" i="22"/>
  <c r="BX29" i="22"/>
  <c r="BW29" i="22"/>
  <c r="BV29" i="22"/>
  <c r="CG29" i="22"/>
  <c r="CD29" i="22"/>
  <c r="CF29" i="22"/>
  <c r="CE29" i="22"/>
  <c r="AJ42" i="22"/>
  <c r="AU42" i="22"/>
  <c r="BQ28" i="21"/>
  <c r="BI28" i="21"/>
  <c r="EB28" i="21"/>
  <c r="BP28" i="21"/>
  <c r="BH28" i="21"/>
  <c r="BN28" i="21"/>
  <c r="BF28" i="21"/>
  <c r="BJ28" i="21"/>
  <c r="BB28" i="21"/>
  <c r="BC28" i="21"/>
  <c r="BO28" i="21"/>
  <c r="BM28" i="21"/>
  <c r="BL28" i="21"/>
  <c r="BK28" i="21"/>
  <c r="BG28" i="21"/>
  <c r="BD28" i="21"/>
  <c r="BE28" i="21"/>
  <c r="DS29" i="21"/>
  <c r="DK29" i="21"/>
  <c r="EA29" i="21"/>
  <c r="DQ29" i="21"/>
  <c r="DI29" i="21"/>
  <c r="DM29" i="21"/>
  <c r="DL29" i="21"/>
  <c r="DT29" i="21"/>
  <c r="DH29" i="21"/>
  <c r="DN29" i="21"/>
  <c r="DP29" i="21"/>
  <c r="DO29" i="21"/>
  <c r="DJ29" i="21"/>
  <c r="DG29" i="21"/>
  <c r="DU29" i="21"/>
  <c r="DR29" i="21"/>
  <c r="DF29" i="21"/>
  <c r="DY29" i="21"/>
  <c r="CD27" i="21"/>
  <c r="BV27" i="21"/>
  <c r="CI27" i="21"/>
  <c r="CA27" i="21"/>
  <c r="CC27" i="21"/>
  <c r="CB27" i="21"/>
  <c r="BZ27" i="21"/>
  <c r="CJ27" i="21"/>
  <c r="BY27" i="21"/>
  <c r="CF27" i="21"/>
  <c r="CE27" i="21"/>
  <c r="BX27" i="21"/>
  <c r="BW27" i="21"/>
  <c r="BU27" i="21"/>
  <c r="CG27" i="21"/>
  <c r="CH27" i="21"/>
  <c r="AR48" i="20"/>
  <c r="AR47" i="20"/>
  <c r="Q36" i="20" s="1"/>
  <c r="AS48" i="20"/>
  <c r="AS47" i="20"/>
  <c r="R36" i="20" s="1"/>
  <c r="AN47" i="20"/>
  <c r="M36" i="20" s="1"/>
  <c r="AV48" i="20"/>
  <c r="AV47" i="20"/>
  <c r="U36" i="20" s="1"/>
  <c r="AK47" i="20"/>
  <c r="J36" i="20" s="1"/>
  <c r="AW48" i="20"/>
  <c r="AW47" i="20"/>
  <c r="V36" i="20" s="1"/>
  <c r="AO48" i="20"/>
  <c r="AO47" i="20"/>
  <c r="N36" i="20" s="1"/>
  <c r="AX48" i="20"/>
  <c r="AX47" i="20"/>
  <c r="W36" i="20" s="1"/>
  <c r="AM47" i="20"/>
  <c r="L36" i="20" s="1"/>
  <c r="AT47" i="20"/>
  <c r="S36" i="20" s="1"/>
  <c r="AT48" i="20"/>
  <c r="AJ48" i="20"/>
  <c r="AJ47" i="20"/>
  <c r="I36" i="20" s="1"/>
  <c r="CE30" i="20"/>
  <c r="CE31" i="20" s="1"/>
  <c r="AS37" i="20" s="1"/>
  <c r="AS41" i="20" s="1"/>
  <c r="BW30" i="20"/>
  <c r="BW31" i="20" s="1"/>
  <c r="AK37" i="20" s="1"/>
  <c r="AK41" i="20" s="1"/>
  <c r="CC30" i="20"/>
  <c r="CC31" i="20" s="1"/>
  <c r="AQ37" i="20" s="1"/>
  <c r="AQ41" i="20" s="1"/>
  <c r="BU30" i="20"/>
  <c r="BU31" i="20" s="1"/>
  <c r="AI37" i="20" s="1"/>
  <c r="AI41" i="20" s="1"/>
  <c r="CB30" i="20"/>
  <c r="CB31" i="20" s="1"/>
  <c r="AP37" i="20" s="1"/>
  <c r="AP41" i="20" s="1"/>
  <c r="CA30" i="20"/>
  <c r="CA31" i="20" s="1"/>
  <c r="AO37" i="20" s="1"/>
  <c r="AO41" i="20" s="1"/>
  <c r="CJ30" i="20"/>
  <c r="CJ31" i="20" s="1"/>
  <c r="AX37" i="20" s="1"/>
  <c r="AX41" i="20" s="1"/>
  <c r="BZ30" i="20"/>
  <c r="BZ31" i="20" s="1"/>
  <c r="AN37" i="20" s="1"/>
  <c r="AN41" i="20" s="1"/>
  <c r="CI30" i="20"/>
  <c r="CI31" i="20" s="1"/>
  <c r="AW37" i="20" s="1"/>
  <c r="AW41" i="20" s="1"/>
  <c r="BY30" i="20"/>
  <c r="BY31" i="20" s="1"/>
  <c r="AM37" i="20" s="1"/>
  <c r="AM41" i="20" s="1"/>
  <c r="CH30" i="20"/>
  <c r="CH31" i="20" s="1"/>
  <c r="AV37" i="20" s="1"/>
  <c r="AV41" i="20" s="1"/>
  <c r="BX30" i="20"/>
  <c r="BX31" i="20" s="1"/>
  <c r="AL37" i="20" s="1"/>
  <c r="AL41" i="20" s="1"/>
  <c r="CG30" i="20"/>
  <c r="CG31" i="20" s="1"/>
  <c r="AU37" i="20" s="1"/>
  <c r="AU41" i="20" s="1"/>
  <c r="BV30" i="20"/>
  <c r="BV31" i="20" s="1"/>
  <c r="AJ37" i="20" s="1"/>
  <c r="AJ41" i="20" s="1"/>
  <c r="CF30" i="20"/>
  <c r="CF31" i="20" s="1"/>
  <c r="AT37" i="20" s="1"/>
  <c r="AT41" i="20" s="1"/>
  <c r="CD30" i="20"/>
  <c r="CD31" i="20" s="1"/>
  <c r="AR37" i="20" s="1"/>
  <c r="AR41" i="20" s="1"/>
  <c r="EB31" i="20"/>
  <c r="B19" i="20" s="1"/>
  <c r="AU47" i="20"/>
  <c r="T36" i="20" s="1"/>
  <c r="AU48" i="20"/>
  <c r="BJ40" i="20"/>
  <c r="BB40" i="20"/>
  <c r="BQ40" i="20"/>
  <c r="BI40" i="20"/>
  <c r="BP40" i="20"/>
  <c r="BH40" i="20"/>
  <c r="BO40" i="20"/>
  <c r="BG40" i="20"/>
  <c r="BN40" i="20"/>
  <c r="BF40" i="20"/>
  <c r="BC40" i="20"/>
  <c r="BL40" i="20"/>
  <c r="BK40" i="20"/>
  <c r="BM40" i="20"/>
  <c r="BE40" i="20"/>
  <c r="BD40" i="20"/>
  <c r="B40" i="20"/>
  <c r="B41" i="20" s="1"/>
  <c r="B38" i="20"/>
  <c r="B39" i="20" s="1"/>
  <c r="AP48" i="20"/>
  <c r="AP47" i="20"/>
  <c r="O36" i="20" s="1"/>
  <c r="AL47" i="20"/>
  <c r="K36" i="20" s="1"/>
  <c r="AL48" i="20"/>
  <c r="BL38" i="20"/>
  <c r="BD38" i="20"/>
  <c r="BK38" i="20"/>
  <c r="BC38" i="20"/>
  <c r="BJ38" i="20"/>
  <c r="BB38" i="20"/>
  <c r="BQ38" i="20"/>
  <c r="BI38" i="20"/>
  <c r="BP38" i="20"/>
  <c r="BH38" i="20"/>
  <c r="BN38" i="20"/>
  <c r="BG38" i="20"/>
  <c r="BE38" i="20"/>
  <c r="BO38" i="20"/>
  <c r="BM38" i="20"/>
  <c r="BF38" i="20"/>
  <c r="B21" i="20"/>
  <c r="AI42" i="20"/>
  <c r="AQ48" i="20"/>
  <c r="AQ47" i="20"/>
  <c r="P36" i="20" s="1"/>
  <c r="AI40" i="19"/>
  <c r="B12" i="19" a="1"/>
  <c r="B12" i="19" s="1"/>
  <c r="CF29" i="19"/>
  <c r="BX29" i="19"/>
  <c r="CE29" i="19"/>
  <c r="BW29" i="19"/>
  <c r="CD29" i="19"/>
  <c r="BV29" i="19"/>
  <c r="CA29" i="19"/>
  <c r="BZ29" i="19"/>
  <c r="CJ29" i="19"/>
  <c r="BY29" i="19"/>
  <c r="CI29" i="19"/>
  <c r="BU29" i="19"/>
  <c r="CH29" i="19"/>
  <c r="CG29" i="19"/>
  <c r="CC29" i="19"/>
  <c r="CB29" i="19"/>
  <c r="BM30" i="19"/>
  <c r="BM31" i="19" s="1"/>
  <c r="AT38" i="19" s="1"/>
  <c r="AT42" i="19" s="1"/>
  <c r="BE30" i="19"/>
  <c r="BE31" i="19" s="1"/>
  <c r="AL38" i="19" s="1"/>
  <c r="AL42" i="19" s="1"/>
  <c r="BL30" i="19"/>
  <c r="BL31" i="19" s="1"/>
  <c r="AS38" i="19" s="1"/>
  <c r="AS42" i="19" s="1"/>
  <c r="BC30" i="19"/>
  <c r="BC31" i="19" s="1"/>
  <c r="AJ38" i="19" s="1"/>
  <c r="AJ42" i="19" s="1"/>
  <c r="BK30" i="19"/>
  <c r="BK31" i="19" s="1"/>
  <c r="AR38" i="19" s="1"/>
  <c r="AR42" i="19" s="1"/>
  <c r="BB30" i="19"/>
  <c r="BB31" i="19" s="1"/>
  <c r="AI38" i="19" s="1"/>
  <c r="BJ30" i="19"/>
  <c r="BJ31" i="19" s="1"/>
  <c r="AQ38" i="19" s="1"/>
  <c r="AQ42" i="19" s="1"/>
  <c r="BN30" i="19"/>
  <c r="BN31" i="19" s="1"/>
  <c r="AU38" i="19" s="1"/>
  <c r="AU42" i="19" s="1"/>
  <c r="BI30" i="19"/>
  <c r="BI31" i="19" s="1"/>
  <c r="AP38" i="19" s="1"/>
  <c r="AP42" i="19" s="1"/>
  <c r="BH30" i="19"/>
  <c r="BH31" i="19" s="1"/>
  <c r="AO38" i="19" s="1"/>
  <c r="AO42" i="19" s="1"/>
  <c r="BG30" i="19"/>
  <c r="BG31" i="19" s="1"/>
  <c r="AN38" i="19" s="1"/>
  <c r="AN42" i="19" s="1"/>
  <c r="BP30" i="19"/>
  <c r="BP31" i="19" s="1"/>
  <c r="AW38" i="19" s="1"/>
  <c r="AW42" i="19" s="1"/>
  <c r="BO30" i="19"/>
  <c r="BO31" i="19" s="1"/>
  <c r="AV38" i="19" s="1"/>
  <c r="AV42" i="19" s="1"/>
  <c r="BF30" i="19"/>
  <c r="BF31" i="19" s="1"/>
  <c r="AM38" i="19" s="1"/>
  <c r="AM42" i="19" s="1"/>
  <c r="EB30" i="19"/>
  <c r="BD30" i="19"/>
  <c r="BD31" i="19" s="1"/>
  <c r="AK38" i="19" s="1"/>
  <c r="AK42" i="19" s="1"/>
  <c r="BQ30" i="19"/>
  <c r="BQ31" i="19" s="1"/>
  <c r="AX38" i="19" s="1"/>
  <c r="AX42" i="19" s="1"/>
  <c r="EA31" i="19"/>
  <c r="B20" i="19" s="1"/>
  <c r="BV27" i="10"/>
  <c r="CB27" i="10"/>
  <c r="CD27" i="10"/>
  <c r="CJ27" i="10"/>
  <c r="BX27" i="10"/>
  <c r="BW27" i="10"/>
  <c r="BZ27" i="10"/>
  <c r="CH27" i="10"/>
  <c r="CI27" i="10"/>
  <c r="CE27" i="10"/>
  <c r="CA27" i="10"/>
  <c r="CF27" i="10"/>
  <c r="CG27" i="10"/>
  <c r="BU27" i="10"/>
  <c r="BY27" i="10"/>
  <c r="CC27" i="10"/>
  <c r="AQ27" i="10"/>
  <c r="AU27" i="10"/>
  <c r="AJ27" i="10"/>
  <c r="AN27" i="10"/>
  <c r="AW27" i="10"/>
  <c r="AP27" i="10"/>
  <c r="AR27" i="10"/>
  <c r="AV27" i="10"/>
  <c r="AI27" i="10"/>
  <c r="AK27" i="10"/>
  <c r="AO27" i="10"/>
  <c r="AS27" i="10"/>
  <c r="AL27" i="10"/>
  <c r="AT27" i="10"/>
  <c r="AX27" i="10"/>
  <c r="AM27" i="10"/>
  <c r="EA29" i="10"/>
  <c r="CW26" i="10"/>
  <c r="CS26" i="10"/>
  <c r="CZ26" i="10"/>
  <c r="CP26" i="10"/>
  <c r="DA26" i="10"/>
  <c r="CQ26" i="10"/>
  <c r="CX26" i="10"/>
  <c r="CT26" i="10"/>
  <c r="CN26" i="10"/>
  <c r="CY26" i="10"/>
  <c r="DC26" i="10"/>
  <c r="DB26" i="10"/>
  <c r="CU26" i="10"/>
  <c r="CO26" i="10"/>
  <c r="CV26" i="10"/>
  <c r="CR26" i="10"/>
  <c r="BF28" i="10"/>
  <c r="BQ28" i="10"/>
  <c r="BI28" i="10"/>
  <c r="BP28" i="10"/>
  <c r="BN28" i="10"/>
  <c r="BD28" i="10"/>
  <c r="EB28" i="10"/>
  <c r="BM28" i="10"/>
  <c r="BG28" i="10"/>
  <c r="BL28" i="10"/>
  <c r="BK28" i="10"/>
  <c r="BO28" i="10"/>
  <c r="BH28" i="10"/>
  <c r="BB28" i="10"/>
  <c r="BJ28" i="10"/>
  <c r="BE28" i="10"/>
  <c r="BC28" i="10"/>
  <c r="AO47" i="22" l="1"/>
  <c r="N36" i="22" s="1"/>
  <c r="AN47" i="22"/>
  <c r="M36" i="22" s="1"/>
  <c r="AS48" i="22"/>
  <c r="AS47" i="22"/>
  <c r="R36" i="22" s="1"/>
  <c r="AW48" i="22"/>
  <c r="AW47" i="22"/>
  <c r="V36" i="22" s="1"/>
  <c r="AV47" i="22"/>
  <c r="U36" i="22" s="1"/>
  <c r="AV48" i="22"/>
  <c r="AL47" i="22"/>
  <c r="K36" i="22" s="1"/>
  <c r="AP47" i="22"/>
  <c r="O36" i="22" s="1"/>
  <c r="AX48" i="22"/>
  <c r="AX47" i="22"/>
  <c r="W36" i="22" s="1"/>
  <c r="AR48" i="22"/>
  <c r="AR47" i="22"/>
  <c r="Q36" i="22" s="1"/>
  <c r="AK47" i="22"/>
  <c r="J36" i="22" s="1"/>
  <c r="AT47" i="22"/>
  <c r="S36" i="22" s="1"/>
  <c r="AT48" i="22"/>
  <c r="BL38" i="22"/>
  <c r="BD38" i="22"/>
  <c r="BK38" i="22"/>
  <c r="BC38" i="22"/>
  <c r="BJ38" i="22"/>
  <c r="BB38" i="22"/>
  <c r="BQ38" i="22"/>
  <c r="BI38" i="22"/>
  <c r="BP38" i="22"/>
  <c r="BH38" i="22"/>
  <c r="BN38" i="22"/>
  <c r="BM38" i="22"/>
  <c r="BG38" i="22"/>
  <c r="BF38" i="22"/>
  <c r="BE38" i="22"/>
  <c r="BO38" i="22"/>
  <c r="B21" i="22"/>
  <c r="AM47" i="22"/>
  <c r="L36" i="22" s="1"/>
  <c r="CH30" i="22"/>
  <c r="CH31" i="22" s="1"/>
  <c r="AV37" i="22" s="1"/>
  <c r="AV41" i="22" s="1"/>
  <c r="BZ30" i="22"/>
  <c r="BZ31" i="22" s="1"/>
  <c r="AN37" i="22" s="1"/>
  <c r="AN41" i="22" s="1"/>
  <c r="CG30" i="22"/>
  <c r="CG31" i="22" s="1"/>
  <c r="AU37" i="22" s="1"/>
  <c r="AU41" i="22" s="1"/>
  <c r="BY30" i="22"/>
  <c r="BY31" i="22" s="1"/>
  <c r="AM37" i="22" s="1"/>
  <c r="AM41" i="22" s="1"/>
  <c r="CF30" i="22"/>
  <c r="CF31" i="22" s="1"/>
  <c r="AT37" i="22" s="1"/>
  <c r="AT41" i="22" s="1"/>
  <c r="BX30" i="22"/>
  <c r="BX31" i="22" s="1"/>
  <c r="AL37" i="22" s="1"/>
  <c r="AL41" i="22" s="1"/>
  <c r="CE30" i="22"/>
  <c r="CE31" i="22" s="1"/>
  <c r="AS37" i="22" s="1"/>
  <c r="AS41" i="22" s="1"/>
  <c r="BW30" i="22"/>
  <c r="BW31" i="22" s="1"/>
  <c r="AK37" i="22" s="1"/>
  <c r="AK41" i="22" s="1"/>
  <c r="CD30" i="22"/>
  <c r="CD31" i="22" s="1"/>
  <c r="AR37" i="22" s="1"/>
  <c r="AR41" i="22" s="1"/>
  <c r="BV30" i="22"/>
  <c r="BV31" i="22" s="1"/>
  <c r="AJ37" i="22" s="1"/>
  <c r="AJ41" i="22" s="1"/>
  <c r="BU30" i="22"/>
  <c r="BU31" i="22" s="1"/>
  <c r="AI37" i="22" s="1"/>
  <c r="AI41" i="22" s="1"/>
  <c r="CJ30" i="22"/>
  <c r="CJ31" i="22" s="1"/>
  <c r="AX37" i="22" s="1"/>
  <c r="AX41" i="22" s="1"/>
  <c r="CI30" i="22"/>
  <c r="CI31" i="22" s="1"/>
  <c r="AW37" i="22" s="1"/>
  <c r="AW41" i="22" s="1"/>
  <c r="CA30" i="22"/>
  <c r="CA31" i="22" s="1"/>
  <c r="AO37" i="22" s="1"/>
  <c r="AO41" i="22" s="1"/>
  <c r="CB30" i="22"/>
  <c r="CB31" i="22" s="1"/>
  <c r="AP37" i="22" s="1"/>
  <c r="AP41" i="22" s="1"/>
  <c r="CC30" i="22"/>
  <c r="CC31" i="22" s="1"/>
  <c r="AQ37" i="22" s="1"/>
  <c r="AQ41" i="22" s="1"/>
  <c r="EB31" i="22"/>
  <c r="B19" i="22" s="1"/>
  <c r="AU47" i="22"/>
  <c r="T36" i="22" s="1"/>
  <c r="AU48" i="22"/>
  <c r="BJ40" i="22"/>
  <c r="BB40" i="22"/>
  <c r="BQ40" i="22"/>
  <c r="BI40" i="22"/>
  <c r="BP40" i="22"/>
  <c r="BH40" i="22"/>
  <c r="BO40" i="22"/>
  <c r="BG40" i="22"/>
  <c r="BN40" i="22"/>
  <c r="BF40" i="22"/>
  <c r="BC40" i="22"/>
  <c r="BM40" i="22"/>
  <c r="BL40" i="22"/>
  <c r="BD40" i="22"/>
  <c r="BK40" i="22"/>
  <c r="BE40" i="22"/>
  <c r="B38" i="22"/>
  <c r="B39" i="22" s="1"/>
  <c r="B40" i="22"/>
  <c r="B41" i="22" s="1"/>
  <c r="AQ48" i="22"/>
  <c r="AQ47" i="22"/>
  <c r="P36" i="22" s="1"/>
  <c r="AJ48" i="22"/>
  <c r="AJ47" i="22"/>
  <c r="I36" i="22" s="1"/>
  <c r="AI42" i="22"/>
  <c r="BM29" i="21"/>
  <c r="BE29" i="21"/>
  <c r="BL29" i="21"/>
  <c r="BD29" i="21"/>
  <c r="BJ29" i="21"/>
  <c r="BB29" i="21"/>
  <c r="BN29" i="21"/>
  <c r="BF29" i="21"/>
  <c r="BK29" i="21"/>
  <c r="BI29" i="21"/>
  <c r="BH29" i="21"/>
  <c r="BG29" i="21"/>
  <c r="EB29" i="21"/>
  <c r="BO29" i="21"/>
  <c r="BC29" i="21"/>
  <c r="BP29" i="21"/>
  <c r="BQ29" i="21"/>
  <c r="DO30" i="21"/>
  <c r="DO31" i="21" s="1"/>
  <c r="AR40" i="21" s="1"/>
  <c r="DG30" i="21"/>
  <c r="DG31" i="21" s="1"/>
  <c r="AJ40" i="21" s="1"/>
  <c r="DU30" i="21"/>
  <c r="DU31" i="21" s="1"/>
  <c r="AX40" i="21" s="1"/>
  <c r="DM30" i="21"/>
  <c r="DM31" i="21" s="1"/>
  <c r="AP40" i="21" s="1"/>
  <c r="DR30" i="21"/>
  <c r="DR31" i="21" s="1"/>
  <c r="AU40" i="21" s="1"/>
  <c r="DH30" i="21"/>
  <c r="DH31" i="21" s="1"/>
  <c r="AK40" i="21" s="1"/>
  <c r="DQ30" i="21"/>
  <c r="DQ31" i="21" s="1"/>
  <c r="AT40" i="21" s="1"/>
  <c r="DF30" i="21"/>
  <c r="DF31" i="21" s="1"/>
  <c r="EA30" i="21"/>
  <c r="DN30" i="21"/>
  <c r="DN31" i="21" s="1"/>
  <c r="AQ40" i="21" s="1"/>
  <c r="DS30" i="21"/>
  <c r="DS31" i="21" s="1"/>
  <c r="AV40" i="21" s="1"/>
  <c r="DI30" i="21"/>
  <c r="DI31" i="21" s="1"/>
  <c r="AL40" i="21" s="1"/>
  <c r="DL30" i="21"/>
  <c r="DL31" i="21" s="1"/>
  <c r="AO40" i="21" s="1"/>
  <c r="DK30" i="21"/>
  <c r="DK31" i="21" s="1"/>
  <c r="AN40" i="21" s="1"/>
  <c r="DJ30" i="21"/>
  <c r="DJ31" i="21" s="1"/>
  <c r="AM40" i="21" s="1"/>
  <c r="DT30" i="21"/>
  <c r="DT31" i="21" s="1"/>
  <c r="AW40" i="21" s="1"/>
  <c r="DP30" i="21"/>
  <c r="DP31" i="21" s="1"/>
  <c r="AS40" i="21" s="1"/>
  <c r="DY30" i="21"/>
  <c r="CI28" i="21"/>
  <c r="CA28" i="21"/>
  <c r="CH28" i="21"/>
  <c r="BZ28" i="21"/>
  <c r="CF28" i="21"/>
  <c r="BX28" i="21"/>
  <c r="CJ28" i="21"/>
  <c r="CB28" i="21"/>
  <c r="CG28" i="21"/>
  <c r="CE28" i="21"/>
  <c r="CD28" i="21"/>
  <c r="CC28" i="21"/>
  <c r="BU28" i="21"/>
  <c r="BW28" i="21"/>
  <c r="BY28" i="21"/>
  <c r="BV28" i="21"/>
  <c r="AR49" i="20"/>
  <c r="AR46" i="20"/>
  <c r="Q34" i="20" s="1"/>
  <c r="AR53" i="20"/>
  <c r="Q44" i="20" s="1"/>
  <c r="AC27" i="20" s="1"/>
  <c r="AN53" i="20"/>
  <c r="AN49" i="20"/>
  <c r="AN46" i="20"/>
  <c r="M34" i="20" s="1"/>
  <c r="AN48" i="20"/>
  <c r="AM53" i="20"/>
  <c r="AM49" i="20"/>
  <c r="AM46" i="20"/>
  <c r="L34" i="20" s="1"/>
  <c r="BM37" i="20"/>
  <c r="BE37" i="20"/>
  <c r="BL37" i="20"/>
  <c r="BD37" i="20"/>
  <c r="BK37" i="20"/>
  <c r="BC37" i="20"/>
  <c r="BJ37" i="20"/>
  <c r="BB37" i="20"/>
  <c r="BQ37" i="20"/>
  <c r="BI37" i="20"/>
  <c r="BO37" i="20"/>
  <c r="BH37" i="20"/>
  <c r="BG37" i="20"/>
  <c r="BP37" i="20"/>
  <c r="BN37" i="20"/>
  <c r="BF37" i="20"/>
  <c r="B22" i="20"/>
  <c r="B11" i="20"/>
  <c r="B15" i="20" s="1"/>
  <c r="AT46" i="20"/>
  <c r="S34" i="20" s="1"/>
  <c r="AT53" i="20"/>
  <c r="S44" i="20" s="1"/>
  <c r="AC29" i="20" s="1"/>
  <c r="AT49" i="20"/>
  <c r="AX53" i="20"/>
  <c r="W44" i="20" s="1"/>
  <c r="AC33" i="20" s="1"/>
  <c r="AX49" i="20"/>
  <c r="AX46" i="20"/>
  <c r="W34" i="20" s="1"/>
  <c r="BQ41" i="20"/>
  <c r="BQ46" i="20" s="1"/>
  <c r="W35" i="20" s="1"/>
  <c r="BI41" i="20"/>
  <c r="BI46" i="20" s="1"/>
  <c r="O35" i="20" s="1"/>
  <c r="BP41" i="20"/>
  <c r="BP46" i="20" s="1"/>
  <c r="V35" i="20" s="1"/>
  <c r="BH41" i="20"/>
  <c r="BH46" i="20" s="1"/>
  <c r="N35" i="20" s="1"/>
  <c r="BO41" i="20"/>
  <c r="BO46" i="20" s="1"/>
  <c r="U35" i="20" s="1"/>
  <c r="BG41" i="20"/>
  <c r="BG46" i="20" s="1"/>
  <c r="M35" i="20" s="1"/>
  <c r="BN41" i="20"/>
  <c r="BN46" i="20" s="1"/>
  <c r="T35" i="20" s="1"/>
  <c r="BF41" i="20"/>
  <c r="BF46" i="20" s="1"/>
  <c r="L35" i="20" s="1"/>
  <c r="BM41" i="20"/>
  <c r="BM46" i="20" s="1"/>
  <c r="S35" i="20" s="1"/>
  <c r="BE41" i="20"/>
  <c r="BE46" i="20" s="1"/>
  <c r="K35" i="20" s="1"/>
  <c r="BK41" i="20"/>
  <c r="BK46" i="20" s="1"/>
  <c r="Q35" i="20" s="1"/>
  <c r="BD41" i="20"/>
  <c r="BD46" i="20" s="1"/>
  <c r="J35" i="20" s="1"/>
  <c r="BC41" i="20"/>
  <c r="BC46" i="20" s="1"/>
  <c r="I35" i="20" s="1"/>
  <c r="BL41" i="20"/>
  <c r="BL46" i="20" s="1"/>
  <c r="R35" i="20" s="1"/>
  <c r="BJ41" i="20"/>
  <c r="BJ46" i="20" s="1"/>
  <c r="P35" i="20" s="1"/>
  <c r="BB41" i="20"/>
  <c r="BB46" i="20" s="1"/>
  <c r="H35" i="20" s="1"/>
  <c r="B13" i="20"/>
  <c r="B24" i="20"/>
  <c r="AS46" i="20"/>
  <c r="R34" i="20" s="1"/>
  <c r="AS49" i="20"/>
  <c r="AS53" i="20"/>
  <c r="R44" i="20" s="1"/>
  <c r="AC28" i="20" s="1"/>
  <c r="BJ49" i="20"/>
  <c r="AJ49" i="20"/>
  <c r="AJ46" i="20"/>
  <c r="I34" i="20" s="1"/>
  <c r="AJ53" i="20"/>
  <c r="AO53" i="20"/>
  <c r="AO49" i="20"/>
  <c r="AO46" i="20"/>
  <c r="N34" i="20" s="1"/>
  <c r="BP49" i="20"/>
  <c r="BG49" i="20"/>
  <c r="BC49" i="20"/>
  <c r="AU53" i="20"/>
  <c r="T44" i="20" s="1"/>
  <c r="AC30" i="20" s="1"/>
  <c r="AU49" i="20"/>
  <c r="AU46" i="20"/>
  <c r="T34" i="20" s="1"/>
  <c r="AP53" i="20"/>
  <c r="AP49" i="20"/>
  <c r="AP46" i="20"/>
  <c r="O34" i="20" s="1"/>
  <c r="AW53" i="20"/>
  <c r="V44" i="20" s="1"/>
  <c r="AC32" i="20" s="1"/>
  <c r="AW49" i="20"/>
  <c r="AW46" i="20"/>
  <c r="V34" i="20" s="1"/>
  <c r="BO49" i="20"/>
  <c r="AI48" i="20"/>
  <c r="AI47" i="20"/>
  <c r="H36" i="20" s="1"/>
  <c r="BN49" i="20"/>
  <c r="BK49" i="20"/>
  <c r="AL46" i="20"/>
  <c r="K34" i="20" s="1"/>
  <c r="AL53" i="20"/>
  <c r="AL49" i="20"/>
  <c r="AI49" i="20"/>
  <c r="AI46" i="20"/>
  <c r="AI53" i="20"/>
  <c r="AK46" i="20"/>
  <c r="J34" i="20" s="1"/>
  <c r="AK49" i="20"/>
  <c r="AK53" i="20"/>
  <c r="B25" i="20"/>
  <c r="BH49" i="20"/>
  <c r="BD49" i="20"/>
  <c r="AV53" i="20"/>
  <c r="U44" i="20" s="1"/>
  <c r="AC31" i="20" s="1"/>
  <c r="AV49" i="20"/>
  <c r="AV46" i="20"/>
  <c r="U34" i="20" s="1"/>
  <c r="AQ49" i="20"/>
  <c r="AQ46" i="20"/>
  <c r="P34" i="20" s="1"/>
  <c r="AQ53" i="20"/>
  <c r="AM48" i="20"/>
  <c r="AK48" i="20"/>
  <c r="AK47" i="19"/>
  <c r="J36" i="19" s="1"/>
  <c r="AR48" i="19"/>
  <c r="AR47" i="19"/>
  <c r="Q36" i="19" s="1"/>
  <c r="AU48" i="19"/>
  <c r="AU47" i="19"/>
  <c r="T36" i="19" s="1"/>
  <c r="AM47" i="19"/>
  <c r="L36" i="19" s="1"/>
  <c r="AV47" i="19"/>
  <c r="U36" i="19" s="1"/>
  <c r="AV48" i="19"/>
  <c r="AS48" i="19"/>
  <c r="AS47" i="19"/>
  <c r="R36" i="19" s="1"/>
  <c r="AQ47" i="19"/>
  <c r="P36" i="19" s="1"/>
  <c r="AW47" i="19"/>
  <c r="V36" i="19" s="1"/>
  <c r="AW48" i="19"/>
  <c r="AX47" i="19"/>
  <c r="W36" i="19" s="1"/>
  <c r="AX48" i="19"/>
  <c r="CE30" i="19"/>
  <c r="CE31" i="19" s="1"/>
  <c r="AS37" i="19" s="1"/>
  <c r="AS41" i="19" s="1"/>
  <c r="BW30" i="19"/>
  <c r="BW31" i="19" s="1"/>
  <c r="AK37" i="19" s="1"/>
  <c r="AK41" i="19" s="1"/>
  <c r="CG30" i="19"/>
  <c r="CG31" i="19" s="1"/>
  <c r="AU37" i="19" s="1"/>
  <c r="AU41" i="19" s="1"/>
  <c r="BX30" i="19"/>
  <c r="BX31" i="19" s="1"/>
  <c r="AL37" i="19" s="1"/>
  <c r="AL41" i="19" s="1"/>
  <c r="CF30" i="19"/>
  <c r="CF31" i="19" s="1"/>
  <c r="AT37" i="19" s="1"/>
  <c r="AT41" i="19" s="1"/>
  <c r="BV30" i="19"/>
  <c r="BV31" i="19" s="1"/>
  <c r="AJ37" i="19" s="1"/>
  <c r="AJ41" i="19" s="1"/>
  <c r="CD30" i="19"/>
  <c r="CD31" i="19" s="1"/>
  <c r="AR37" i="19" s="1"/>
  <c r="AR41" i="19" s="1"/>
  <c r="BU30" i="19"/>
  <c r="BU31" i="19" s="1"/>
  <c r="AI37" i="19" s="1"/>
  <c r="AI41" i="19" s="1"/>
  <c r="CB30" i="19"/>
  <c r="CB31" i="19" s="1"/>
  <c r="AP37" i="19" s="1"/>
  <c r="AP41" i="19" s="1"/>
  <c r="CA30" i="19"/>
  <c r="CA31" i="19" s="1"/>
  <c r="AO37" i="19" s="1"/>
  <c r="AO41" i="19" s="1"/>
  <c r="BZ30" i="19"/>
  <c r="BZ31" i="19" s="1"/>
  <c r="AN37" i="19" s="1"/>
  <c r="AN41" i="19" s="1"/>
  <c r="BY30" i="19"/>
  <c r="BY31" i="19" s="1"/>
  <c r="AM37" i="19" s="1"/>
  <c r="CJ30" i="19"/>
  <c r="CJ31" i="19" s="1"/>
  <c r="AX37" i="19" s="1"/>
  <c r="AX41" i="19" s="1"/>
  <c r="CI30" i="19"/>
  <c r="CI31" i="19" s="1"/>
  <c r="AW37" i="19" s="1"/>
  <c r="AW41" i="19" s="1"/>
  <c r="CH30" i="19"/>
  <c r="CH31" i="19" s="1"/>
  <c r="AV37" i="19" s="1"/>
  <c r="AV41" i="19" s="1"/>
  <c r="CC30" i="19"/>
  <c r="CC31" i="19" s="1"/>
  <c r="AQ37" i="19" s="1"/>
  <c r="EB31" i="19"/>
  <c r="B19" i="19" s="1"/>
  <c r="AT47" i="19"/>
  <c r="S36" i="19" s="1"/>
  <c r="AT48" i="19"/>
  <c r="BJ40" i="19"/>
  <c r="BB40" i="19"/>
  <c r="BQ40" i="19"/>
  <c r="BI40" i="19"/>
  <c r="BP40" i="19"/>
  <c r="BH40" i="19"/>
  <c r="BL40" i="19"/>
  <c r="BK40" i="19"/>
  <c r="BG40" i="19"/>
  <c r="BF40" i="19"/>
  <c r="BO40" i="19"/>
  <c r="BN40" i="19"/>
  <c r="BC40" i="19"/>
  <c r="BD40" i="19"/>
  <c r="BM40" i="19"/>
  <c r="BE40" i="19"/>
  <c r="B38" i="19"/>
  <c r="B39" i="19" s="1"/>
  <c r="B40" i="19"/>
  <c r="B41" i="19" s="1"/>
  <c r="AO48" i="19"/>
  <c r="AO47" i="19"/>
  <c r="N36" i="19" s="1"/>
  <c r="AL47" i="19"/>
  <c r="K36" i="19" s="1"/>
  <c r="AI42" i="19"/>
  <c r="AP48" i="19"/>
  <c r="AP47" i="19"/>
  <c r="O36" i="19" s="1"/>
  <c r="AN47" i="19"/>
  <c r="M36" i="19" s="1"/>
  <c r="AN48" i="19"/>
  <c r="AJ47" i="19"/>
  <c r="I36" i="19" s="1"/>
  <c r="BL38" i="19"/>
  <c r="BD38" i="19"/>
  <c r="BK38" i="19"/>
  <c r="BC38" i="19"/>
  <c r="BJ38" i="19"/>
  <c r="BB38" i="19"/>
  <c r="BG38" i="19"/>
  <c r="BQ38" i="19"/>
  <c r="BF38" i="19"/>
  <c r="BP38" i="19"/>
  <c r="BE38" i="19"/>
  <c r="BO38" i="19"/>
  <c r="BN38" i="19"/>
  <c r="BM38" i="19"/>
  <c r="BI38" i="19"/>
  <c r="BH38" i="19"/>
  <c r="B21" i="19"/>
  <c r="CQ27" i="10"/>
  <c r="DB27" i="10"/>
  <c r="CY27" i="10"/>
  <c r="DC27" i="10"/>
  <c r="CO27" i="10"/>
  <c r="CW27" i="10"/>
  <c r="CT27" i="10"/>
  <c r="CN27" i="10"/>
  <c r="CR27" i="10"/>
  <c r="CV27" i="10"/>
  <c r="CZ27" i="10"/>
  <c r="CS27" i="10"/>
  <c r="DA27" i="10"/>
  <c r="CX27" i="10"/>
  <c r="CP27" i="10"/>
  <c r="CU27" i="10"/>
  <c r="AK28" i="10"/>
  <c r="AO28" i="10"/>
  <c r="AS28" i="10"/>
  <c r="AW28" i="10"/>
  <c r="AU28" i="10"/>
  <c r="AL28" i="10"/>
  <c r="AP28" i="10"/>
  <c r="AX28" i="10"/>
  <c r="AI28" i="10"/>
  <c r="AR28" i="10"/>
  <c r="AT28" i="10"/>
  <c r="AQ28" i="10"/>
  <c r="AM28" i="10"/>
  <c r="AJ28" i="10"/>
  <c r="AN28" i="10"/>
  <c r="AV28" i="10"/>
  <c r="CE28" i="10"/>
  <c r="CH28" i="10"/>
  <c r="BV28" i="10"/>
  <c r="BX28" i="10"/>
  <c r="CI28" i="10"/>
  <c r="CG28" i="10"/>
  <c r="CA28" i="10"/>
  <c r="CF28" i="10"/>
  <c r="BZ28" i="10"/>
  <c r="CB28" i="10"/>
  <c r="BU28" i="10"/>
  <c r="BY28" i="10"/>
  <c r="CC28" i="10"/>
  <c r="BW28" i="10"/>
  <c r="CD28" i="10"/>
  <c r="CJ28" i="10"/>
  <c r="BO29" i="10"/>
  <c r="BI29" i="10"/>
  <c r="BB29" i="10"/>
  <c r="BP29" i="10"/>
  <c r="BF29" i="10"/>
  <c r="EB29" i="10"/>
  <c r="BJ29" i="10"/>
  <c r="BL29" i="10"/>
  <c r="BM29" i="10"/>
  <c r="BE29" i="10"/>
  <c r="BC29" i="10"/>
  <c r="BK29" i="10"/>
  <c r="BD29" i="10"/>
  <c r="BG29" i="10"/>
  <c r="BH29" i="10"/>
  <c r="BN29" i="10"/>
  <c r="BQ29" i="10"/>
  <c r="DO31" i="10"/>
  <c r="AR40" i="10" s="1"/>
  <c r="DR31" i="10"/>
  <c r="AU40" i="10" s="1"/>
  <c r="DH31" i="10"/>
  <c r="AK40" i="10" s="1"/>
  <c r="DL31" i="10"/>
  <c r="AO40" i="10" s="1"/>
  <c r="DP31" i="10"/>
  <c r="AS40" i="10" s="1"/>
  <c r="DK31" i="10"/>
  <c r="AN40" i="10" s="1"/>
  <c r="DG31" i="10"/>
  <c r="AJ40" i="10" s="1"/>
  <c r="DM31" i="10"/>
  <c r="AP40" i="10" s="1"/>
  <c r="DS31" i="10"/>
  <c r="AV40" i="10" s="1"/>
  <c r="EA30" i="10"/>
  <c r="EA31" i="10" s="1"/>
  <c r="B20" i="10" s="1"/>
  <c r="DI31" i="10"/>
  <c r="AL40" i="10" s="1"/>
  <c r="DU31" i="10"/>
  <c r="AX40" i="10" s="1"/>
  <c r="DF31" i="10"/>
  <c r="DQ31" i="10"/>
  <c r="AT40" i="10" s="1"/>
  <c r="DJ31" i="10"/>
  <c r="AM40" i="10" s="1"/>
  <c r="DN31" i="10"/>
  <c r="AQ40" i="10" s="1"/>
  <c r="DT31" i="10"/>
  <c r="AW40" i="10" s="1"/>
  <c r="E13" i="12" a="1"/>
  <c r="G5" i="12" a="1"/>
  <c r="G10" i="12" a="1"/>
  <c r="G13" i="12" a="1"/>
  <c r="AC6" i="20" l="1"/>
  <c r="AD6" i="20" s="1"/>
  <c r="AQ41" i="19"/>
  <c r="AQ48" i="19"/>
  <c r="AM41" i="19"/>
  <c r="AM48" i="19"/>
  <c r="AL46" i="22"/>
  <c r="K34" i="22" s="1"/>
  <c r="AL53" i="22"/>
  <c r="AL49" i="22"/>
  <c r="AM53" i="22"/>
  <c r="AM46" i="22"/>
  <c r="L34" i="22" s="1"/>
  <c r="AM49" i="22"/>
  <c r="AI49" i="22"/>
  <c r="AI46" i="22"/>
  <c r="AI53" i="22"/>
  <c r="AU53" i="22"/>
  <c r="T44" i="22" s="1"/>
  <c r="AC30" i="22" s="1"/>
  <c r="AU49" i="22"/>
  <c r="AU46" i="22"/>
  <c r="T34" i="22" s="1"/>
  <c r="BE49" i="22"/>
  <c r="BQ49" i="22"/>
  <c r="AP48" i="22"/>
  <c r="AW53" i="22"/>
  <c r="V44" i="22" s="1"/>
  <c r="AC32" i="22" s="1"/>
  <c r="AW49" i="22"/>
  <c r="AW46" i="22"/>
  <c r="V34" i="22" s="1"/>
  <c r="AI48" i="22"/>
  <c r="AI47" i="22"/>
  <c r="H36" i="22" s="1"/>
  <c r="AJ49" i="22"/>
  <c r="AJ46" i="22"/>
  <c r="I34" i="22" s="1"/>
  <c r="AJ53" i="22"/>
  <c r="AN53" i="22"/>
  <c r="AN49" i="22"/>
  <c r="AN46" i="22"/>
  <c r="M34" i="22" s="1"/>
  <c r="AL48" i="22"/>
  <c r="AN48" i="22"/>
  <c r="BQ41" i="22"/>
  <c r="BQ46" i="22" s="1"/>
  <c r="W35" i="22" s="1"/>
  <c r="BI41" i="22"/>
  <c r="BI46" i="22" s="1"/>
  <c r="O35" i="22" s="1"/>
  <c r="BP41" i="22"/>
  <c r="BP46" i="22" s="1"/>
  <c r="V35" i="22" s="1"/>
  <c r="BH41" i="22"/>
  <c r="BH46" i="22" s="1"/>
  <c r="N35" i="22" s="1"/>
  <c r="BO41" i="22"/>
  <c r="BO46" i="22" s="1"/>
  <c r="U35" i="22" s="1"/>
  <c r="BG41" i="22"/>
  <c r="BG46" i="22" s="1"/>
  <c r="M35" i="22" s="1"/>
  <c r="BN41" i="22"/>
  <c r="BN46" i="22" s="1"/>
  <c r="T35" i="22" s="1"/>
  <c r="BF41" i="22"/>
  <c r="BF46" i="22" s="1"/>
  <c r="L35" i="22" s="1"/>
  <c r="BM41" i="22"/>
  <c r="BM46" i="22" s="1"/>
  <c r="S35" i="22" s="1"/>
  <c r="BE41" i="22"/>
  <c r="BE46" i="22" s="1"/>
  <c r="K35" i="22" s="1"/>
  <c r="BL41" i="22"/>
  <c r="BL46" i="22" s="1"/>
  <c r="R35" i="22" s="1"/>
  <c r="BK41" i="22"/>
  <c r="BK46" i="22" s="1"/>
  <c r="Q35" i="22" s="1"/>
  <c r="BJ41" i="22"/>
  <c r="BJ46" i="22" s="1"/>
  <c r="P35" i="22" s="1"/>
  <c r="BD41" i="22"/>
  <c r="BD46" i="22" s="1"/>
  <c r="J35" i="22" s="1"/>
  <c r="BC41" i="22"/>
  <c r="BC46" i="22" s="1"/>
  <c r="I35" i="22" s="1"/>
  <c r="BB41" i="22"/>
  <c r="BB46" i="22" s="1"/>
  <c r="H35" i="22" s="1"/>
  <c r="B24" i="22"/>
  <c r="BP49" i="22"/>
  <c r="AX53" i="22"/>
  <c r="W44" i="22" s="1"/>
  <c r="AC33" i="22" s="1"/>
  <c r="AX49" i="22"/>
  <c r="AX46" i="22"/>
  <c r="W34" i="22" s="1"/>
  <c r="BM37" i="22"/>
  <c r="BE37" i="22"/>
  <c r="BL37" i="22"/>
  <c r="BD37" i="22"/>
  <c r="BK37" i="22"/>
  <c r="BC37" i="22"/>
  <c r="BJ37" i="22"/>
  <c r="BB37" i="22"/>
  <c r="BQ37" i="22"/>
  <c r="BI37" i="22"/>
  <c r="BP37" i="22"/>
  <c r="BO37" i="22"/>
  <c r="BN37" i="22"/>
  <c r="BH37" i="22"/>
  <c r="BG37" i="22"/>
  <c r="BF37" i="22"/>
  <c r="B22" i="22"/>
  <c r="B27" i="22"/>
  <c r="B11" i="22"/>
  <c r="B15" i="22" s="1"/>
  <c r="AR49" i="22"/>
  <c r="AR46" i="22"/>
  <c r="Q34" i="22" s="1"/>
  <c r="AR53" i="22"/>
  <c r="Q44" i="22" s="1"/>
  <c r="AC27" i="22" s="1"/>
  <c r="AV53" i="22"/>
  <c r="U44" i="22" s="1"/>
  <c r="AC31" i="22" s="1"/>
  <c r="AV49" i="22"/>
  <c r="AV46" i="22"/>
  <c r="U34" i="22" s="1"/>
  <c r="BG49" i="22"/>
  <c r="AK48" i="22"/>
  <c r="AO53" i="22"/>
  <c r="AO49" i="22"/>
  <c r="AO46" i="22"/>
  <c r="N34" i="22" s="1"/>
  <c r="B25" i="22"/>
  <c r="BI49" i="22"/>
  <c r="AQ49" i="22"/>
  <c r="AQ46" i="22"/>
  <c r="P34" i="22" s="1"/>
  <c r="AQ53" i="22"/>
  <c r="AK46" i="22"/>
  <c r="J34" i="22" s="1"/>
  <c r="AK53" i="22"/>
  <c r="AK49" i="22"/>
  <c r="BM49" i="22"/>
  <c r="BC49" i="22"/>
  <c r="BD49" i="22"/>
  <c r="AT46" i="22"/>
  <c r="S34" i="22" s="1"/>
  <c r="AT53" i="22"/>
  <c r="S44" i="22" s="1"/>
  <c r="AC29" i="22" s="1"/>
  <c r="AT49" i="22"/>
  <c r="BO49" i="22"/>
  <c r="AP53" i="22"/>
  <c r="AP49" i="22"/>
  <c r="AP46" i="22"/>
  <c r="O34" i="22" s="1"/>
  <c r="AS46" i="22"/>
  <c r="R34" i="22" s="1"/>
  <c r="AS49" i="22"/>
  <c r="AS53" i="22"/>
  <c r="R44" i="22" s="1"/>
  <c r="AC28" i="22" s="1"/>
  <c r="AM48" i="22"/>
  <c r="BK49" i="22"/>
  <c r="AO48" i="22"/>
  <c r="CI29" i="21"/>
  <c r="CE29" i="21"/>
  <c r="BW29" i="21"/>
  <c r="CD29" i="21"/>
  <c r="BV29" i="21"/>
  <c r="CB29" i="21"/>
  <c r="CF29" i="21"/>
  <c r="BX29" i="21"/>
  <c r="CA29" i="21"/>
  <c r="BZ29" i="21"/>
  <c r="BY29" i="21"/>
  <c r="BU29" i="21"/>
  <c r="CJ29" i="21"/>
  <c r="CH29" i="21"/>
  <c r="CG29" i="21"/>
  <c r="CC29" i="21"/>
  <c r="AN42" i="21"/>
  <c r="AO42" i="21"/>
  <c r="AV42" i="21"/>
  <c r="AS42" i="21"/>
  <c r="BM30" i="21"/>
  <c r="BM31" i="21" s="1"/>
  <c r="AT38" i="21" s="1"/>
  <c r="AT42" i="21" s="1"/>
  <c r="BE30" i="21"/>
  <c r="BE31" i="21" s="1"/>
  <c r="AL38" i="21" s="1"/>
  <c r="AL42" i="21" s="1"/>
  <c r="BK30" i="21"/>
  <c r="BK31" i="21" s="1"/>
  <c r="AR38" i="21" s="1"/>
  <c r="AR42" i="21" s="1"/>
  <c r="BC30" i="21"/>
  <c r="BC31" i="21" s="1"/>
  <c r="AJ38" i="21" s="1"/>
  <c r="AJ42" i="21" s="1"/>
  <c r="BL30" i="21"/>
  <c r="BL31" i="21" s="1"/>
  <c r="AS38" i="21" s="1"/>
  <c r="BJ30" i="21"/>
  <c r="BJ31" i="21" s="1"/>
  <c r="AQ38" i="21" s="1"/>
  <c r="AQ42" i="21" s="1"/>
  <c r="BH30" i="21"/>
  <c r="BH31" i="21" s="1"/>
  <c r="AO38" i="21" s="1"/>
  <c r="BN30" i="21"/>
  <c r="BN31" i="21" s="1"/>
  <c r="AU38" i="21" s="1"/>
  <c r="AU42" i="21" s="1"/>
  <c r="BB30" i="21"/>
  <c r="BB31" i="21" s="1"/>
  <c r="AI38" i="21" s="1"/>
  <c r="BQ30" i="21"/>
  <c r="BQ31" i="21" s="1"/>
  <c r="AX38" i="21" s="1"/>
  <c r="AX42" i="21" s="1"/>
  <c r="BP30" i="21"/>
  <c r="BP31" i="21" s="1"/>
  <c r="AW38" i="21" s="1"/>
  <c r="AW42" i="21" s="1"/>
  <c r="EB30" i="21"/>
  <c r="BO30" i="21"/>
  <c r="BO31" i="21" s="1"/>
  <c r="AV38" i="21" s="1"/>
  <c r="BG30" i="21"/>
  <c r="BG31" i="21" s="1"/>
  <c r="AN38" i="21" s="1"/>
  <c r="BF30" i="21"/>
  <c r="BF31" i="21" s="1"/>
  <c r="AM38" i="21" s="1"/>
  <c r="AM42" i="21" s="1"/>
  <c r="BD30" i="21"/>
  <c r="BD31" i="21" s="1"/>
  <c r="AK38" i="21" s="1"/>
  <c r="AK42" i="21" s="1"/>
  <c r="BI30" i="21"/>
  <c r="BI31" i="21" s="1"/>
  <c r="AP38" i="21" s="1"/>
  <c r="AP42" i="21" s="1"/>
  <c r="EA31" i="21"/>
  <c r="B20" i="21" s="1"/>
  <c r="AI40" i="21"/>
  <c r="B12" i="21" a="1"/>
  <c r="B12" i="21" s="1"/>
  <c r="J38" i="20"/>
  <c r="AK57" i="20"/>
  <c r="AK58" i="20" s="1"/>
  <c r="BE49" i="20"/>
  <c r="W38" i="20"/>
  <c r="M44" i="20"/>
  <c r="AC23" i="20" s="1"/>
  <c r="AN54" i="20"/>
  <c r="H44" i="20"/>
  <c r="AC18" i="20" s="1"/>
  <c r="AC7" i="20"/>
  <c r="AD7" i="20" s="1"/>
  <c r="AI54" i="20"/>
  <c r="O44" i="20"/>
  <c r="AC25" i="20" s="1"/>
  <c r="AP54" i="20"/>
  <c r="N38" i="20"/>
  <c r="AO57" i="20"/>
  <c r="AO58" i="20" s="1"/>
  <c r="BB49" i="20"/>
  <c r="L38" i="20"/>
  <c r="AM57" i="20"/>
  <c r="AM58" i="20" s="1"/>
  <c r="Q38" i="20"/>
  <c r="K38" i="20"/>
  <c r="AL57" i="20"/>
  <c r="AL58" i="20" s="1"/>
  <c r="T38" i="20"/>
  <c r="BQ42" i="20"/>
  <c r="BQ47" i="20" s="1"/>
  <c r="W37" i="20" s="1"/>
  <c r="W43" i="20" s="1"/>
  <c r="BI42" i="20"/>
  <c r="BI47" i="20" s="1"/>
  <c r="O37" i="20" s="1"/>
  <c r="O43" i="20" s="1"/>
  <c r="BP42" i="20"/>
  <c r="BP47" i="20" s="1"/>
  <c r="V37" i="20" s="1"/>
  <c r="V43" i="20" s="1"/>
  <c r="BH42" i="20"/>
  <c r="BH47" i="20" s="1"/>
  <c r="N37" i="20" s="1"/>
  <c r="N43" i="20" s="1"/>
  <c r="BO42" i="20"/>
  <c r="BO47" i="20" s="1"/>
  <c r="U37" i="20" s="1"/>
  <c r="BG42" i="20"/>
  <c r="BG47" i="20" s="1"/>
  <c r="M37" i="20" s="1"/>
  <c r="BN42" i="20"/>
  <c r="BF42" i="20"/>
  <c r="BM42" i="20"/>
  <c r="BM47" i="20" s="1"/>
  <c r="S37" i="20" s="1"/>
  <c r="BE42" i="20"/>
  <c r="BE47" i="20" s="1"/>
  <c r="K37" i="20" s="1"/>
  <c r="K43" i="20" s="1"/>
  <c r="BK42" i="20"/>
  <c r="BK47" i="20" s="1"/>
  <c r="Q37" i="20" s="1"/>
  <c r="Q43" i="20" s="1"/>
  <c r="BD42" i="20"/>
  <c r="BD47" i="20" s="1"/>
  <c r="J37" i="20" s="1"/>
  <c r="J43" i="20" s="1"/>
  <c r="BB42" i="20"/>
  <c r="BJ42" i="20"/>
  <c r="BJ47" i="20" s="1"/>
  <c r="P37" i="20" s="1"/>
  <c r="BC42" i="20"/>
  <c r="BC47" i="20" s="1"/>
  <c r="I37" i="20" s="1"/>
  <c r="BL42" i="20"/>
  <c r="BL47" i="20" s="1"/>
  <c r="R37" i="20" s="1"/>
  <c r="B26" i="20"/>
  <c r="B30" i="20" s="1"/>
  <c r="H34" i="20"/>
  <c r="AC4" i="20"/>
  <c r="AD4" i="20" s="1"/>
  <c r="N44" i="20"/>
  <c r="AC24" i="20" s="1"/>
  <c r="AO54" i="20"/>
  <c r="B27" i="20"/>
  <c r="BC48" i="20"/>
  <c r="L44" i="20"/>
  <c r="AC22" i="20" s="1"/>
  <c r="AM54" i="20"/>
  <c r="BQ49" i="20"/>
  <c r="P38" i="20"/>
  <c r="P39" i="20" s="1"/>
  <c r="AD26" i="20" s="1"/>
  <c r="P43" i="20"/>
  <c r="AQ57" i="20"/>
  <c r="AQ58" i="20" s="1"/>
  <c r="O38" i="20"/>
  <c r="O39" i="20" s="1"/>
  <c r="AD25" i="20" s="1"/>
  <c r="AP57" i="20"/>
  <c r="AP58" i="20" s="1"/>
  <c r="W41" i="20"/>
  <c r="O41" i="20"/>
  <c r="P40" i="20"/>
  <c r="H40" i="20"/>
  <c r="V41" i="20"/>
  <c r="N41" i="20"/>
  <c r="W40" i="20"/>
  <c r="O40" i="20"/>
  <c r="U41" i="20"/>
  <c r="M41" i="20"/>
  <c r="V40" i="20"/>
  <c r="N40" i="20"/>
  <c r="T41" i="20"/>
  <c r="L41" i="20"/>
  <c r="U40" i="20"/>
  <c r="M40" i="20"/>
  <c r="S41" i="20"/>
  <c r="K41" i="20"/>
  <c r="T40" i="20"/>
  <c r="L40" i="20"/>
  <c r="J41" i="20"/>
  <c r="R40" i="20"/>
  <c r="H41" i="20"/>
  <c r="K40" i="20"/>
  <c r="I40" i="20"/>
  <c r="R41" i="20"/>
  <c r="I41" i="20"/>
  <c r="Q40" i="20"/>
  <c r="J40" i="20"/>
  <c r="B29" i="20"/>
  <c r="Q41" i="20"/>
  <c r="P41" i="20"/>
  <c r="S40" i="20"/>
  <c r="B14" i="20"/>
  <c r="BE48" i="20"/>
  <c r="U43" i="20"/>
  <c r="U38" i="20"/>
  <c r="U39" i="20" s="1"/>
  <c r="AD31" i="20" s="1"/>
  <c r="V38" i="20"/>
  <c r="I44" i="20"/>
  <c r="AC19" i="20" s="1"/>
  <c r="AJ54" i="20"/>
  <c r="R38" i="20"/>
  <c r="R39" i="20" s="1"/>
  <c r="AD28" i="20" s="1"/>
  <c r="R43" i="20"/>
  <c r="BG48" i="20"/>
  <c r="BM49" i="20"/>
  <c r="J44" i="20"/>
  <c r="AC20" i="20" s="1"/>
  <c r="AK54" i="20"/>
  <c r="BI49" i="20"/>
  <c r="BI48" i="20"/>
  <c r="P44" i="20"/>
  <c r="AC26" i="20" s="1"/>
  <c r="AQ54" i="20"/>
  <c r="K44" i="20"/>
  <c r="AC21" i="20" s="1"/>
  <c r="AL54" i="20"/>
  <c r="I38" i="20"/>
  <c r="I39" i="20" s="1"/>
  <c r="AD19" i="20" s="1"/>
  <c r="I43" i="20"/>
  <c r="AJ57" i="20"/>
  <c r="AJ58" i="20" s="1"/>
  <c r="BF49" i="20"/>
  <c r="S43" i="20"/>
  <c r="S38" i="20"/>
  <c r="S39" i="20" s="1"/>
  <c r="AD29" i="20" s="1"/>
  <c r="M43" i="20"/>
  <c r="M38" i="20"/>
  <c r="M39" i="20" s="1"/>
  <c r="AD23" i="20" s="1"/>
  <c r="AN57" i="20"/>
  <c r="AN58" i="20" s="1"/>
  <c r="BL49" i="20"/>
  <c r="AT46" i="19"/>
  <c r="S34" i="19" s="1"/>
  <c r="AT49" i="19"/>
  <c r="AT53" i="19"/>
  <c r="S44" i="19" s="1"/>
  <c r="AC29" i="19" s="1"/>
  <c r="BQ41" i="19"/>
  <c r="BQ46" i="19" s="1"/>
  <c r="W35" i="19" s="1"/>
  <c r="BI41" i="19"/>
  <c r="BI46" i="19" s="1"/>
  <c r="O35" i="19" s="1"/>
  <c r="BP41" i="19"/>
  <c r="BP46" i="19" s="1"/>
  <c r="V35" i="19" s="1"/>
  <c r="BH41" i="19"/>
  <c r="BH46" i="19" s="1"/>
  <c r="N35" i="19" s="1"/>
  <c r="BO41" i="19"/>
  <c r="BO46" i="19" s="1"/>
  <c r="U35" i="19" s="1"/>
  <c r="BG41" i="19"/>
  <c r="BG46" i="19" s="1"/>
  <c r="M35" i="19" s="1"/>
  <c r="BM41" i="19"/>
  <c r="BM46" i="19" s="1"/>
  <c r="S35" i="19" s="1"/>
  <c r="BB41" i="19"/>
  <c r="BB46" i="19" s="1"/>
  <c r="H35" i="19" s="1"/>
  <c r="BL41" i="19"/>
  <c r="BL46" i="19" s="1"/>
  <c r="R35" i="19" s="1"/>
  <c r="BK41" i="19"/>
  <c r="BK46" i="19" s="1"/>
  <c r="Q35" i="19" s="1"/>
  <c r="BJ41" i="19"/>
  <c r="BJ46" i="19" s="1"/>
  <c r="P35" i="19" s="1"/>
  <c r="BN41" i="19"/>
  <c r="BN46" i="19" s="1"/>
  <c r="T35" i="19" s="1"/>
  <c r="BF41" i="19"/>
  <c r="BF46" i="19" s="1"/>
  <c r="L35" i="19" s="1"/>
  <c r="BE41" i="19"/>
  <c r="BC41" i="19"/>
  <c r="BC46" i="19" s="1"/>
  <c r="I35" i="19" s="1"/>
  <c r="BD41" i="19"/>
  <c r="BD46" i="19" s="1"/>
  <c r="J35" i="19" s="1"/>
  <c r="B24" i="19"/>
  <c r="BP49" i="19"/>
  <c r="AI48" i="19"/>
  <c r="AI47" i="19"/>
  <c r="H36" i="19" s="1"/>
  <c r="AO53" i="19"/>
  <c r="AO46" i="19"/>
  <c r="N34" i="19" s="1"/>
  <c r="AO49" i="19"/>
  <c r="AK46" i="19"/>
  <c r="J34" i="19" s="1"/>
  <c r="AK49" i="19"/>
  <c r="AK53" i="19"/>
  <c r="AJ49" i="19"/>
  <c r="AJ46" i="19"/>
  <c r="I34" i="19" s="1"/>
  <c r="AJ53" i="19"/>
  <c r="BK49" i="19"/>
  <c r="B25" i="19"/>
  <c r="AL48" i="19"/>
  <c r="BM37" i="19"/>
  <c r="BE37" i="19"/>
  <c r="BL37" i="19"/>
  <c r="BD37" i="19"/>
  <c r="BK37" i="19"/>
  <c r="BC37" i="19"/>
  <c r="BQ37" i="19"/>
  <c r="BF37" i="19"/>
  <c r="BP37" i="19"/>
  <c r="BB37" i="19"/>
  <c r="BO37" i="19"/>
  <c r="BN37" i="19"/>
  <c r="BJ37" i="19"/>
  <c r="BI37" i="19"/>
  <c r="BH37" i="19"/>
  <c r="B22" i="19"/>
  <c r="B13" i="19" s="1"/>
  <c r="BG37" i="19"/>
  <c r="B27" i="19"/>
  <c r="B11" i="19"/>
  <c r="B15" i="19" s="1"/>
  <c r="AP53" i="19"/>
  <c r="AP49" i="19"/>
  <c r="AP46" i="19"/>
  <c r="O34" i="19" s="1"/>
  <c r="AS46" i="19"/>
  <c r="R34" i="19" s="1"/>
  <c r="AS49" i="19"/>
  <c r="AS53" i="19"/>
  <c r="R44" i="19" s="1"/>
  <c r="AC28" i="19" s="1"/>
  <c r="AX53" i="19"/>
  <c r="W44" i="19" s="1"/>
  <c r="AC33" i="19" s="1"/>
  <c r="AX49" i="19"/>
  <c r="AX46" i="19"/>
  <c r="W34" i="19" s="1"/>
  <c r="BO49" i="19"/>
  <c r="AM53" i="19"/>
  <c r="AM46" i="19"/>
  <c r="L34" i="19" s="1"/>
  <c r="AM49" i="19"/>
  <c r="AU46" i="19"/>
  <c r="T34" i="19" s="1"/>
  <c r="AU49" i="19"/>
  <c r="AU53" i="19"/>
  <c r="T44" i="19" s="1"/>
  <c r="AC30" i="19" s="1"/>
  <c r="BH49" i="19"/>
  <c r="AQ49" i="19"/>
  <c r="AQ53" i="19"/>
  <c r="AQ46" i="19"/>
  <c r="P34" i="19" s="1"/>
  <c r="AI49" i="19"/>
  <c r="AI53" i="19"/>
  <c r="AI46" i="19"/>
  <c r="AW53" i="19"/>
  <c r="V44" i="19" s="1"/>
  <c r="AC32" i="19" s="1"/>
  <c r="AW49" i="19"/>
  <c r="AW46" i="19"/>
  <c r="V34" i="19" s="1"/>
  <c r="BN49" i="19"/>
  <c r="AL46" i="19"/>
  <c r="K34" i="19" s="1"/>
  <c r="AL49" i="19"/>
  <c r="AL53" i="19"/>
  <c r="AN53" i="19"/>
  <c r="AN46" i="19"/>
  <c r="M34" i="19" s="1"/>
  <c r="AN49" i="19"/>
  <c r="BI49" i="19"/>
  <c r="AJ48" i="19"/>
  <c r="AV53" i="19"/>
  <c r="U44" i="19" s="1"/>
  <c r="AC31" i="19" s="1"/>
  <c r="AV49" i="19"/>
  <c r="AV46" i="19"/>
  <c r="U34" i="19" s="1"/>
  <c r="AR49" i="19"/>
  <c r="AR46" i="19"/>
  <c r="Q34" i="19" s="1"/>
  <c r="AR53" i="19"/>
  <c r="Q44" i="19" s="1"/>
  <c r="AC27" i="19" s="1"/>
  <c r="AK48" i="19"/>
  <c r="AI40" i="10"/>
  <c r="B12" i="10" a="1"/>
  <c r="B12" i="10" s="1"/>
  <c r="E13" i="12"/>
  <c r="G5" i="12"/>
  <c r="G13" i="12"/>
  <c r="G10" i="12"/>
  <c r="DZ31" i="10"/>
  <c r="B17" i="10" s="1"/>
  <c r="CN28" i="10"/>
  <c r="CU28" i="10"/>
  <c r="CV28" i="10"/>
  <c r="CR28" i="10"/>
  <c r="DA28" i="10"/>
  <c r="CO28" i="10"/>
  <c r="CZ28" i="10"/>
  <c r="CP28" i="10"/>
  <c r="CT28" i="10"/>
  <c r="CQ28" i="10"/>
  <c r="CW28" i="10"/>
  <c r="CS28" i="10"/>
  <c r="CX28" i="10"/>
  <c r="CY28" i="10"/>
  <c r="DC28" i="10"/>
  <c r="DB28" i="10"/>
  <c r="AL29" i="10"/>
  <c r="AP29" i="10"/>
  <c r="AR29" i="10"/>
  <c r="AT29" i="10"/>
  <c r="AX29" i="10"/>
  <c r="AN29" i="10"/>
  <c r="AK29" i="10"/>
  <c r="AI29" i="10"/>
  <c r="AM29" i="10"/>
  <c r="AJ29" i="10"/>
  <c r="AV29" i="10"/>
  <c r="AQ29" i="10"/>
  <c r="AU29" i="10"/>
  <c r="AO29" i="10"/>
  <c r="AS29" i="10"/>
  <c r="AW29" i="10"/>
  <c r="EB30" i="10"/>
  <c r="EB31" i="10" s="1"/>
  <c r="B19" i="10" s="1"/>
  <c r="BJ30" i="10"/>
  <c r="BJ31" i="10" s="1"/>
  <c r="AQ38" i="10" s="1"/>
  <c r="BJ38" i="10" s="1"/>
  <c r="BD30" i="10"/>
  <c r="BE30" i="10"/>
  <c r="BC30" i="10"/>
  <c r="BC31" i="10" s="1"/>
  <c r="AJ38" i="10" s="1"/>
  <c r="BC38" i="10" s="1"/>
  <c r="BG30" i="10"/>
  <c r="BG31" i="10" s="1"/>
  <c r="AN38" i="10" s="1"/>
  <c r="BG38" i="10" s="1"/>
  <c r="BO30" i="10"/>
  <c r="BO31" i="10" s="1"/>
  <c r="AV38" i="10" s="1"/>
  <c r="AV42" i="10" s="1"/>
  <c r="BM30" i="10"/>
  <c r="BM31" i="10" s="1"/>
  <c r="AT38" i="10" s="1"/>
  <c r="BM38" i="10" s="1"/>
  <c r="BK30" i="10"/>
  <c r="BK31" i="10" s="1"/>
  <c r="AR38" i="10" s="1"/>
  <c r="AR42" i="10" s="1"/>
  <c r="BI30" i="10"/>
  <c r="BI31" i="10" s="1"/>
  <c r="AP38" i="10" s="1"/>
  <c r="AP42" i="10" s="1"/>
  <c r="BP30" i="10"/>
  <c r="BP31" i="10" s="1"/>
  <c r="AW38" i="10" s="1"/>
  <c r="AW42" i="10" s="1"/>
  <c r="BF30" i="10"/>
  <c r="BF31" i="10" s="1"/>
  <c r="AM38" i="10" s="1"/>
  <c r="AM42" i="10" s="1"/>
  <c r="BH30" i="10"/>
  <c r="BH31" i="10" s="1"/>
  <c r="AO38" i="10" s="1"/>
  <c r="AO42" i="10" s="1"/>
  <c r="BL30" i="10"/>
  <c r="BL31" i="10" s="1"/>
  <c r="AS38" i="10" s="1"/>
  <c r="BL38" i="10" s="1"/>
  <c r="BN30" i="10"/>
  <c r="BN31" i="10" s="1"/>
  <c r="AU38" i="10" s="1"/>
  <c r="AU42" i="10" s="1"/>
  <c r="BB30" i="10"/>
  <c r="BB31" i="10" s="1"/>
  <c r="AI38" i="10" s="1"/>
  <c r="BB38" i="10" s="1"/>
  <c r="BQ30" i="10"/>
  <c r="BQ31" i="10" s="1"/>
  <c r="AX38" i="10" s="1"/>
  <c r="AX42" i="10" s="1"/>
  <c r="AW30" i="10"/>
  <c r="AL30" i="10"/>
  <c r="AX30" i="10"/>
  <c r="AP30" i="10"/>
  <c r="AT30" i="10"/>
  <c r="AU30" i="10"/>
  <c r="AR30" i="10"/>
  <c r="AI30" i="10"/>
  <c r="AM30" i="10"/>
  <c r="AQ30" i="10"/>
  <c r="AJ30" i="10"/>
  <c r="AV30" i="10"/>
  <c r="AK30" i="10"/>
  <c r="AK31" i="10" s="1"/>
  <c r="AK35" i="10" s="1"/>
  <c r="AO30" i="10"/>
  <c r="AS30" i="10"/>
  <c r="AN30" i="10"/>
  <c r="CF29" i="10"/>
  <c r="CI29" i="10"/>
  <c r="BU29" i="10"/>
  <c r="BY29" i="10"/>
  <c r="CD29" i="10"/>
  <c r="CC29" i="10"/>
  <c r="CG29" i="10"/>
  <c r="BV29" i="10"/>
  <c r="CB29" i="10"/>
  <c r="CJ29" i="10"/>
  <c r="BZ29" i="10"/>
  <c r="CA29" i="10"/>
  <c r="BX29" i="10"/>
  <c r="CH29" i="10"/>
  <c r="BW29" i="10"/>
  <c r="CE29" i="10"/>
  <c r="AU25" i="12" a="1"/>
  <c r="AW25" i="12" a="1"/>
  <c r="G11" i="12" a="1"/>
  <c r="F5" i="12" a="1"/>
  <c r="AP25" i="12" a="1"/>
  <c r="E10" i="12" a="1"/>
  <c r="G33" i="12" a="1"/>
  <c r="AV25" i="12" a="1"/>
  <c r="AR25" i="12" a="1"/>
  <c r="F10" i="12" a="1"/>
  <c r="AZ25" i="12" a="1"/>
  <c r="G31" i="12" a="1"/>
  <c r="AY25" i="12" a="1"/>
  <c r="AX25" i="12" a="1"/>
  <c r="F13" i="12" a="1"/>
  <c r="E12" i="12" a="1"/>
  <c r="AO25" i="12" a="1"/>
  <c r="BB25" i="12" a="1"/>
  <c r="G14" i="12" a="1"/>
  <c r="G12" i="12" a="1"/>
  <c r="AQ25" i="12" a="1"/>
  <c r="BC25" i="12" a="1"/>
  <c r="BA25" i="12" a="1"/>
  <c r="E5" i="12" a="1"/>
  <c r="BB47" i="20" l="1"/>
  <c r="H37" i="20" s="1"/>
  <c r="BB48" i="20"/>
  <c r="BF47" i="20"/>
  <c r="L37" i="20" s="1"/>
  <c r="L43" i="20" s="1"/>
  <c r="BF48" i="20"/>
  <c r="BN47" i="20"/>
  <c r="T37" i="20" s="1"/>
  <c r="T43" i="20" s="1"/>
  <c r="BN48" i="20"/>
  <c r="T39" i="20"/>
  <c r="AD30" i="20" s="1"/>
  <c r="K39" i="20"/>
  <c r="AD21" i="20" s="1"/>
  <c r="AC8" i="20"/>
  <c r="AD8" i="20" s="1"/>
  <c r="BE46" i="19"/>
  <c r="K35" i="19" s="1"/>
  <c r="BE49" i="19"/>
  <c r="R38" i="22"/>
  <c r="O44" i="22"/>
  <c r="AC25" i="22" s="1"/>
  <c r="AP54" i="22"/>
  <c r="N43" i="22"/>
  <c r="N38" i="22"/>
  <c r="N39" i="22" s="1"/>
  <c r="AD24" i="22" s="1"/>
  <c r="AO57" i="22"/>
  <c r="AO58" i="22" s="1"/>
  <c r="BF49" i="22"/>
  <c r="AC6" i="22"/>
  <c r="AD6" i="22" s="1"/>
  <c r="T38" i="22"/>
  <c r="L44" i="22"/>
  <c r="AC22" i="22" s="1"/>
  <c r="AM54" i="22"/>
  <c r="I38" i="22"/>
  <c r="AJ57" i="22"/>
  <c r="AJ58" i="22" s="1"/>
  <c r="BN49" i="22"/>
  <c r="J44" i="22"/>
  <c r="AC20" i="22" s="1"/>
  <c r="AK54" i="22"/>
  <c r="BH48" i="22"/>
  <c r="BC48" i="22"/>
  <c r="M38" i="22"/>
  <c r="AN57" i="22"/>
  <c r="AN58" i="22" s="1"/>
  <c r="V38" i="22"/>
  <c r="BL49" i="22"/>
  <c r="BE48" i="22"/>
  <c r="W38" i="22"/>
  <c r="W39" i="22" s="1"/>
  <c r="AD33" i="22" s="1"/>
  <c r="L38" i="22"/>
  <c r="AM57" i="22"/>
  <c r="AM58" i="22" s="1"/>
  <c r="J38" i="22"/>
  <c r="J43" i="22"/>
  <c r="AK57" i="22"/>
  <c r="AK58" i="22" s="1"/>
  <c r="N44" i="22"/>
  <c r="AC24" i="22" s="1"/>
  <c r="AO54" i="22"/>
  <c r="Q38" i="22"/>
  <c r="O38" i="22"/>
  <c r="O39" i="22" s="1"/>
  <c r="AD25" i="22" s="1"/>
  <c r="O43" i="22"/>
  <c r="AP57" i="22"/>
  <c r="AP58" i="22" s="1"/>
  <c r="BQ42" i="22"/>
  <c r="BQ47" i="22" s="1"/>
  <c r="W37" i="22" s="1"/>
  <c r="W43" i="22" s="1"/>
  <c r="BI42" i="22"/>
  <c r="BI47" i="22" s="1"/>
  <c r="O37" i="22" s="1"/>
  <c r="BP42" i="22"/>
  <c r="BP47" i="22" s="1"/>
  <c r="V37" i="22" s="1"/>
  <c r="BH42" i="22"/>
  <c r="BH47" i="22" s="1"/>
  <c r="N37" i="22" s="1"/>
  <c r="BO42" i="22"/>
  <c r="BO47" i="22" s="1"/>
  <c r="U37" i="22" s="1"/>
  <c r="BG42" i="22"/>
  <c r="BG47" i="22" s="1"/>
  <c r="M37" i="22" s="1"/>
  <c r="M43" i="22" s="1"/>
  <c r="BN42" i="22"/>
  <c r="BN47" i="22" s="1"/>
  <c r="T37" i="22" s="1"/>
  <c r="T43" i="22" s="1"/>
  <c r="BF42" i="22"/>
  <c r="BF47" i="22" s="1"/>
  <c r="L37" i="22" s="1"/>
  <c r="L43" i="22" s="1"/>
  <c r="BM42" i="22"/>
  <c r="BM47" i="22" s="1"/>
  <c r="S37" i="22" s="1"/>
  <c r="BE42" i="22"/>
  <c r="BE47" i="22" s="1"/>
  <c r="K37" i="22" s="1"/>
  <c r="BK42" i="22"/>
  <c r="BK47" i="22" s="1"/>
  <c r="Q37" i="22" s="1"/>
  <c r="Q43" i="22" s="1"/>
  <c r="BJ42" i="22"/>
  <c r="BJ47" i="22" s="1"/>
  <c r="P37" i="22" s="1"/>
  <c r="BD42" i="22"/>
  <c r="BD47" i="22" s="1"/>
  <c r="J37" i="22" s="1"/>
  <c r="BC42" i="22"/>
  <c r="BC47" i="22" s="1"/>
  <c r="I37" i="22" s="1"/>
  <c r="I43" i="22" s="1"/>
  <c r="BB42" i="22"/>
  <c r="BB47" i="22" s="1"/>
  <c r="H37" i="22" s="1"/>
  <c r="BL42" i="22"/>
  <c r="BL47" i="22" s="1"/>
  <c r="R37" i="22" s="1"/>
  <c r="R43" i="22" s="1"/>
  <c r="B26" i="22"/>
  <c r="P44" i="22"/>
  <c r="AC26" i="22" s="1"/>
  <c r="AQ54" i="22"/>
  <c r="BO48" i="22"/>
  <c r="BD48" i="22"/>
  <c r="M44" i="22"/>
  <c r="AC23" i="22" s="1"/>
  <c r="AN54" i="22"/>
  <c r="H44" i="22"/>
  <c r="AC18" i="22" s="1"/>
  <c r="AC7" i="22"/>
  <c r="AD7" i="22" s="1"/>
  <c r="AI54" i="22"/>
  <c r="K44" i="22"/>
  <c r="AC21" i="22" s="1"/>
  <c r="AL54" i="22"/>
  <c r="BI48" i="22"/>
  <c r="U43" i="22"/>
  <c r="U38" i="22"/>
  <c r="U39" i="22" s="1"/>
  <c r="AD31" i="22" s="1"/>
  <c r="BQ48" i="22"/>
  <c r="BB49" i="22"/>
  <c r="S38" i="22"/>
  <c r="S39" i="22" s="1"/>
  <c r="AD29" i="22" s="1"/>
  <c r="P38" i="22"/>
  <c r="P39" i="22" s="1"/>
  <c r="AD26" i="22" s="1"/>
  <c r="P43" i="22"/>
  <c r="AQ57" i="22"/>
  <c r="AQ58" i="22" s="1"/>
  <c r="BJ49" i="22"/>
  <c r="BP48" i="22"/>
  <c r="B13" i="22"/>
  <c r="I44" i="22"/>
  <c r="AC19" i="22" s="1"/>
  <c r="AJ54" i="22"/>
  <c r="BH49" i="22"/>
  <c r="H34" i="22"/>
  <c r="AC4" i="22"/>
  <c r="AD4" i="22" s="1"/>
  <c r="K38" i="22"/>
  <c r="K39" i="22" s="1"/>
  <c r="AD21" i="22" s="1"/>
  <c r="AL57" i="22"/>
  <c r="AL58" i="22" s="1"/>
  <c r="AT47" i="21"/>
  <c r="S36" i="21" s="1"/>
  <c r="AT48" i="21"/>
  <c r="AW48" i="21"/>
  <c r="AW47" i="21"/>
  <c r="V36" i="21" s="1"/>
  <c r="AL47" i="21"/>
  <c r="K36" i="21" s="1"/>
  <c r="AL48" i="21"/>
  <c r="AK48" i="21"/>
  <c r="AK47" i="21"/>
  <c r="J36" i="21" s="1"/>
  <c r="AU48" i="21"/>
  <c r="AU47" i="21"/>
  <c r="T36" i="21" s="1"/>
  <c r="AR48" i="21"/>
  <c r="AR47" i="21"/>
  <c r="Q36" i="21" s="1"/>
  <c r="AX48" i="21"/>
  <c r="AX47" i="21"/>
  <c r="W36" i="21" s="1"/>
  <c r="AP48" i="21"/>
  <c r="AP47" i="21"/>
  <c r="O36" i="21" s="1"/>
  <c r="AM47" i="21"/>
  <c r="L36" i="21" s="1"/>
  <c r="AJ47" i="21"/>
  <c r="I36" i="21" s="1"/>
  <c r="AQ47" i="21"/>
  <c r="P36" i="21" s="1"/>
  <c r="BL38" i="21"/>
  <c r="BD38" i="21"/>
  <c r="BK38" i="21"/>
  <c r="BC38" i="21"/>
  <c r="BJ38" i="21"/>
  <c r="BB38" i="21"/>
  <c r="BQ38" i="21"/>
  <c r="BI38" i="21"/>
  <c r="BH38" i="21"/>
  <c r="BG38" i="21"/>
  <c r="BF38" i="21"/>
  <c r="BE38" i="21"/>
  <c r="BP38" i="21"/>
  <c r="BO38" i="21"/>
  <c r="BM38" i="21"/>
  <c r="B21" i="21"/>
  <c r="BN38" i="21"/>
  <c r="B25" i="21"/>
  <c r="AS48" i="21"/>
  <c r="AS47" i="21"/>
  <c r="R36" i="21" s="1"/>
  <c r="BJ40" i="21"/>
  <c r="BB40" i="21"/>
  <c r="BQ40" i="21"/>
  <c r="BI40" i="21"/>
  <c r="BP40" i="21"/>
  <c r="BH40" i="21"/>
  <c r="BO40" i="21"/>
  <c r="BG40" i="21"/>
  <c r="BF40" i="21"/>
  <c r="BE40" i="21"/>
  <c r="BD40" i="21"/>
  <c r="BC40" i="21"/>
  <c r="BN40" i="21"/>
  <c r="BM40" i="21"/>
  <c r="BK40" i="21"/>
  <c r="BL40" i="21"/>
  <c r="B40" i="21"/>
  <c r="B41" i="21" s="1"/>
  <c r="B38" i="21"/>
  <c r="B39" i="21" s="1"/>
  <c r="AV48" i="21"/>
  <c r="AV47" i="21"/>
  <c r="U36" i="21" s="1"/>
  <c r="AN48" i="21"/>
  <c r="AN47" i="21"/>
  <c r="M36" i="21" s="1"/>
  <c r="AI42" i="21"/>
  <c r="AO47" i="21"/>
  <c r="N36" i="21" s="1"/>
  <c r="CE30" i="21"/>
  <c r="CE31" i="21" s="1"/>
  <c r="AS37" i="21" s="1"/>
  <c r="AS41" i="21" s="1"/>
  <c r="BW30" i="21"/>
  <c r="BW31" i="21" s="1"/>
  <c r="AK37" i="21" s="1"/>
  <c r="AK41" i="21" s="1"/>
  <c r="CC30" i="21"/>
  <c r="CC31" i="21" s="1"/>
  <c r="AQ37" i="21" s="1"/>
  <c r="AQ41" i="21" s="1"/>
  <c r="BU30" i="21"/>
  <c r="BU31" i="21" s="1"/>
  <c r="AI37" i="21" s="1"/>
  <c r="AI41" i="21" s="1"/>
  <c r="CI30" i="21"/>
  <c r="CI31" i="21" s="1"/>
  <c r="AW37" i="21" s="1"/>
  <c r="AW41" i="21" s="1"/>
  <c r="BY30" i="21"/>
  <c r="BY31" i="21" s="1"/>
  <c r="AM37" i="21" s="1"/>
  <c r="AM41" i="21" s="1"/>
  <c r="CH30" i="21"/>
  <c r="CH31" i="21" s="1"/>
  <c r="AV37" i="21" s="1"/>
  <c r="AV41" i="21" s="1"/>
  <c r="BX30" i="21"/>
  <c r="BX31" i="21" s="1"/>
  <c r="AL37" i="21" s="1"/>
  <c r="AL41" i="21" s="1"/>
  <c r="CF30" i="21"/>
  <c r="CF31" i="21" s="1"/>
  <c r="AT37" i="21" s="1"/>
  <c r="AT41" i="21" s="1"/>
  <c r="CJ30" i="21"/>
  <c r="CJ31" i="21" s="1"/>
  <c r="AX37" i="21" s="1"/>
  <c r="AX41" i="21" s="1"/>
  <c r="BZ30" i="21"/>
  <c r="BZ31" i="21" s="1"/>
  <c r="AN37" i="21" s="1"/>
  <c r="AN41" i="21" s="1"/>
  <c r="CG30" i="21"/>
  <c r="CG31" i="21" s="1"/>
  <c r="AU37" i="21" s="1"/>
  <c r="AU41" i="21" s="1"/>
  <c r="CD30" i="21"/>
  <c r="CD31" i="21" s="1"/>
  <c r="AR37" i="21" s="1"/>
  <c r="AR41" i="21" s="1"/>
  <c r="CB30" i="21"/>
  <c r="CB31" i="21" s="1"/>
  <c r="AP37" i="21" s="1"/>
  <c r="AP41" i="21" s="1"/>
  <c r="CA30" i="21"/>
  <c r="CA31" i="21" s="1"/>
  <c r="AO37" i="21" s="1"/>
  <c r="AO41" i="21" s="1"/>
  <c r="BV30" i="21"/>
  <c r="BV31" i="21" s="1"/>
  <c r="AJ37" i="21" s="1"/>
  <c r="AJ41" i="21" s="1"/>
  <c r="EB31" i="21"/>
  <c r="B19" i="21" s="1"/>
  <c r="AM55" i="20"/>
  <c r="AM56" i="20" s="1"/>
  <c r="L42" i="20"/>
  <c r="AT55" i="20"/>
  <c r="AT56" i="20" s="1"/>
  <c r="S42" i="20"/>
  <c r="H38" i="20"/>
  <c r="H39" i="20" s="1"/>
  <c r="AD18" i="20" s="1"/>
  <c r="H43" i="20"/>
  <c r="AC2" i="20" s="1"/>
  <c r="AD2" i="20" s="1"/>
  <c r="AI57" i="20"/>
  <c r="W39" i="20"/>
  <c r="AD33" i="20" s="1"/>
  <c r="H42" i="20"/>
  <c r="AI55" i="20"/>
  <c r="AW55" i="20"/>
  <c r="AW56" i="20" s="1"/>
  <c r="V42" i="20"/>
  <c r="AJ55" i="20"/>
  <c r="AJ56" i="20" s="1"/>
  <c r="I42" i="20"/>
  <c r="AO55" i="20"/>
  <c r="AO56" i="20" s="1"/>
  <c r="N42" i="20"/>
  <c r="BJ48" i="20"/>
  <c r="Q39" i="20"/>
  <c r="AD27" i="20" s="1"/>
  <c r="N39" i="20"/>
  <c r="AD24" i="20" s="1"/>
  <c r="V39" i="20"/>
  <c r="AD32" i="20" s="1"/>
  <c r="AL55" i="20"/>
  <c r="AL56" i="20" s="1"/>
  <c r="K42" i="20"/>
  <c r="AN55" i="20"/>
  <c r="AN56" i="20" s="1"/>
  <c r="M42" i="20"/>
  <c r="AP55" i="20"/>
  <c r="AP56" i="20" s="1"/>
  <c r="O42" i="20"/>
  <c r="BD48" i="20"/>
  <c r="AV55" i="20"/>
  <c r="AV56" i="20" s="1"/>
  <c r="U42" i="20"/>
  <c r="AX55" i="20"/>
  <c r="AX56" i="20" s="1"/>
  <c r="W42" i="20"/>
  <c r="BP48" i="20"/>
  <c r="BL48" i="20"/>
  <c r="AU55" i="20"/>
  <c r="AU56" i="20" s="1"/>
  <c r="T42" i="20"/>
  <c r="BK48" i="20"/>
  <c r="B31" i="20"/>
  <c r="AS55" i="20"/>
  <c r="AS56" i="20" s="1"/>
  <c r="R42" i="20"/>
  <c r="L39" i="20"/>
  <c r="AD22" i="20" s="1"/>
  <c r="BM48" i="20"/>
  <c r="J39" i="20"/>
  <c r="AD20" i="20" s="1"/>
  <c r="Q42" i="20"/>
  <c r="AR55" i="20"/>
  <c r="AR56" i="20" s="1"/>
  <c r="AQ55" i="20"/>
  <c r="AQ56" i="20" s="1"/>
  <c r="P42" i="20"/>
  <c r="BH48" i="20"/>
  <c r="AK55" i="20"/>
  <c r="AK56" i="20" s="1"/>
  <c r="J42" i="20"/>
  <c r="BQ48" i="20"/>
  <c r="BO48" i="20"/>
  <c r="W38" i="19"/>
  <c r="U38" i="19"/>
  <c r="M44" i="19"/>
  <c r="AC23" i="19" s="1"/>
  <c r="AN54" i="19"/>
  <c r="I38" i="19"/>
  <c r="AJ57" i="19"/>
  <c r="AJ58" i="19" s="1"/>
  <c r="T38" i="19"/>
  <c r="K38" i="19"/>
  <c r="AL57" i="19"/>
  <c r="AL58" i="19" s="1"/>
  <c r="BM49" i="19"/>
  <c r="AC6" i="19"/>
  <c r="AD6" i="19" s="1"/>
  <c r="M38" i="19"/>
  <c r="AN57" i="19"/>
  <c r="AN58" i="19" s="1"/>
  <c r="I44" i="19"/>
  <c r="AC19" i="19" s="1"/>
  <c r="AJ54" i="19"/>
  <c r="K44" i="19"/>
  <c r="AC21" i="19" s="1"/>
  <c r="AL54" i="19"/>
  <c r="N44" i="19"/>
  <c r="AC24" i="19" s="1"/>
  <c r="AO54" i="19"/>
  <c r="BC49" i="19"/>
  <c r="BQ42" i="19"/>
  <c r="BQ47" i="19" s="1"/>
  <c r="W37" i="19" s="1"/>
  <c r="W43" i="19" s="1"/>
  <c r="BI42" i="19"/>
  <c r="BI47" i="19" s="1"/>
  <c r="O37" i="19" s="1"/>
  <c r="BP42" i="19"/>
  <c r="BP47" i="19" s="1"/>
  <c r="V37" i="19" s="1"/>
  <c r="BH42" i="19"/>
  <c r="BH47" i="19" s="1"/>
  <c r="N37" i="19" s="1"/>
  <c r="BO42" i="19"/>
  <c r="BO47" i="19" s="1"/>
  <c r="U37" i="19" s="1"/>
  <c r="U43" i="19" s="1"/>
  <c r="BG42" i="19"/>
  <c r="BG47" i="19" s="1"/>
  <c r="M37" i="19" s="1"/>
  <c r="M43" i="19" s="1"/>
  <c r="BD42" i="19"/>
  <c r="BD47" i="19" s="1"/>
  <c r="J37" i="19" s="1"/>
  <c r="BN42" i="19"/>
  <c r="BN47" i="19" s="1"/>
  <c r="T37" i="19" s="1"/>
  <c r="T43" i="19" s="1"/>
  <c r="BC42" i="19"/>
  <c r="BC47" i="19" s="1"/>
  <c r="I37" i="19" s="1"/>
  <c r="I43" i="19" s="1"/>
  <c r="BM42" i="19"/>
  <c r="BM47" i="19" s="1"/>
  <c r="S37" i="19" s="1"/>
  <c r="BB42" i="19"/>
  <c r="BB47" i="19" s="1"/>
  <c r="H37" i="19" s="1"/>
  <c r="BL42" i="19"/>
  <c r="BK42" i="19"/>
  <c r="BK47" i="19" s="1"/>
  <c r="Q37" i="19" s="1"/>
  <c r="BJ42" i="19"/>
  <c r="BJ47" i="19" s="1"/>
  <c r="P37" i="19" s="1"/>
  <c r="P43" i="19" s="1"/>
  <c r="BF42" i="19"/>
  <c r="BE42" i="19"/>
  <c r="BE47" i="19" s="1"/>
  <c r="K37" i="19" s="1"/>
  <c r="K43" i="19" s="1"/>
  <c r="B26" i="19"/>
  <c r="B30" i="19" s="1"/>
  <c r="BG49" i="19"/>
  <c r="P44" i="19"/>
  <c r="AC26" i="19" s="1"/>
  <c r="AQ54" i="19"/>
  <c r="L38" i="19"/>
  <c r="AM57" i="19"/>
  <c r="AM58" i="19" s="1"/>
  <c r="R38" i="19"/>
  <c r="BH48" i="19"/>
  <c r="BL49" i="19"/>
  <c r="J44" i="19"/>
  <c r="AC20" i="19" s="1"/>
  <c r="AK54" i="19"/>
  <c r="BD49" i="19"/>
  <c r="S38" i="19"/>
  <c r="S39" i="19" s="1"/>
  <c r="AD29" i="19" s="1"/>
  <c r="S43" i="19"/>
  <c r="O44" i="19"/>
  <c r="AC25" i="19" s="1"/>
  <c r="AP54" i="19"/>
  <c r="H34" i="19"/>
  <c r="AC4" i="19"/>
  <c r="AD4" i="19" s="1"/>
  <c r="BO48" i="19"/>
  <c r="N43" i="19"/>
  <c r="N38" i="19"/>
  <c r="N39" i="19" s="1"/>
  <c r="AD24" i="19" s="1"/>
  <c r="AO57" i="19"/>
  <c r="AO58" i="19" s="1"/>
  <c r="P38" i="19"/>
  <c r="AQ57" i="19"/>
  <c r="AQ58" i="19" s="1"/>
  <c r="V43" i="19"/>
  <c r="V38" i="19"/>
  <c r="V39" i="19" s="1"/>
  <c r="AD32" i="19" s="1"/>
  <c r="L44" i="19"/>
  <c r="AC22" i="19" s="1"/>
  <c r="AM54" i="19"/>
  <c r="O38" i="19"/>
  <c r="O39" i="19" s="1"/>
  <c r="AD25" i="19" s="1"/>
  <c r="O43" i="19"/>
  <c r="AP57" i="19"/>
  <c r="AP58" i="19" s="1"/>
  <c r="BI48" i="19"/>
  <c r="BF49" i="19"/>
  <c r="BJ49" i="19"/>
  <c r="BN48" i="19"/>
  <c r="H44" i="19"/>
  <c r="AC18" i="19" s="1"/>
  <c r="AC7" i="19"/>
  <c r="AD7" i="19" s="1"/>
  <c r="AI54" i="19"/>
  <c r="BP48" i="19"/>
  <c r="W41" i="19"/>
  <c r="O41" i="19"/>
  <c r="P40" i="19"/>
  <c r="H40" i="19"/>
  <c r="V41" i="19"/>
  <c r="N41" i="19"/>
  <c r="W40" i="19"/>
  <c r="O40" i="19"/>
  <c r="U41" i="19"/>
  <c r="M41" i="19"/>
  <c r="V40" i="19"/>
  <c r="N40" i="19"/>
  <c r="L41" i="19"/>
  <c r="K40" i="19"/>
  <c r="K41" i="19"/>
  <c r="U40" i="19"/>
  <c r="J40" i="19"/>
  <c r="J41" i="19"/>
  <c r="T40" i="19"/>
  <c r="I40" i="19"/>
  <c r="T41" i="19"/>
  <c r="I41" i="19"/>
  <c r="S40" i="19"/>
  <c r="H41" i="19"/>
  <c r="S41" i="19"/>
  <c r="R41" i="19"/>
  <c r="Q41" i="19"/>
  <c r="R40" i="19"/>
  <c r="B14" i="19"/>
  <c r="Q40" i="19"/>
  <c r="M40" i="19"/>
  <c r="L40" i="19"/>
  <c r="P41" i="19"/>
  <c r="B29" i="19"/>
  <c r="Q38" i="19"/>
  <c r="Q39" i="19" s="1"/>
  <c r="AD27" i="19" s="1"/>
  <c r="Q43" i="19"/>
  <c r="BQ49" i="19"/>
  <c r="BK48" i="19"/>
  <c r="J38" i="19"/>
  <c r="J39" i="19" s="1"/>
  <c r="AD20" i="19" s="1"/>
  <c r="J43" i="19"/>
  <c r="AK57" i="19"/>
  <c r="AK58" i="19" s="1"/>
  <c r="BB49" i="19"/>
  <c r="AQ31" i="10"/>
  <c r="AQ35" i="10" s="1"/>
  <c r="AP31" i="10"/>
  <c r="AP35" i="10" s="1"/>
  <c r="AJ31" i="10"/>
  <c r="AJ35" i="10" s="1"/>
  <c r="AR31" i="10"/>
  <c r="AR35" i="10" s="1"/>
  <c r="BK35" i="10" s="1"/>
  <c r="AX31" i="10"/>
  <c r="AX35" i="10" s="1"/>
  <c r="E5" i="12"/>
  <c r="BC25" i="12"/>
  <c r="AV25" i="12"/>
  <c r="AY25" i="12"/>
  <c r="G31" i="12"/>
  <c r="G33" i="12"/>
  <c r="G11" i="12"/>
  <c r="G14" i="12"/>
  <c r="F5" i="12"/>
  <c r="AQ25" i="12"/>
  <c r="AX25" i="12"/>
  <c r="AO25" i="12"/>
  <c r="AZ25" i="12"/>
  <c r="E10" i="12"/>
  <c r="AW25" i="12"/>
  <c r="F13" i="12"/>
  <c r="K13" i="12" s="1"/>
  <c r="BA25" i="12"/>
  <c r="G12" i="12"/>
  <c r="BB25" i="12"/>
  <c r="E12" i="12"/>
  <c r="F10" i="12"/>
  <c r="AP25" i="12"/>
  <c r="AU25" i="12"/>
  <c r="AR25" i="12"/>
  <c r="B38" i="10"/>
  <c r="B21" i="10"/>
  <c r="B24" i="10" s="1"/>
  <c r="AO31" i="10"/>
  <c r="AO35" i="10" s="1"/>
  <c r="BH35" i="10" s="1"/>
  <c r="BI38" i="10"/>
  <c r="B40" i="10"/>
  <c r="AI42" i="10"/>
  <c r="AT42" i="10"/>
  <c r="AT47" i="10" s="1"/>
  <c r="S36" i="10" s="1"/>
  <c r="AQ42" i="10"/>
  <c r="AM31" i="10"/>
  <c r="AM35" i="10" s="1"/>
  <c r="BF35" i="10" s="1"/>
  <c r="BO38" i="10"/>
  <c r="BK38" i="10"/>
  <c r="AU47" i="10"/>
  <c r="T36" i="10" s="1"/>
  <c r="AU48" i="10"/>
  <c r="AV48" i="10"/>
  <c r="AV47" i="10"/>
  <c r="U36" i="10" s="1"/>
  <c r="AW48" i="10"/>
  <c r="AW47" i="10"/>
  <c r="V36" i="10" s="1"/>
  <c r="AX48" i="10"/>
  <c r="AX47" i="10"/>
  <c r="W36" i="10" s="1"/>
  <c r="AR48" i="10"/>
  <c r="AR47" i="10"/>
  <c r="Q36" i="10" s="1"/>
  <c r="AJ42" i="10"/>
  <c r="BP38" i="10"/>
  <c r="BQ38" i="10"/>
  <c r="BN38" i="10"/>
  <c r="AS42" i="10"/>
  <c r="BH38" i="10"/>
  <c r="BF38" i="10"/>
  <c r="AN42" i="10"/>
  <c r="AU31" i="10"/>
  <c r="AU35" i="10" s="1"/>
  <c r="BN35" i="10" s="1"/>
  <c r="AT31" i="10"/>
  <c r="AT35" i="10" s="1"/>
  <c r="BM35" i="10" s="1"/>
  <c r="BG40" i="10"/>
  <c r="BO40" i="10"/>
  <c r="BH40" i="10"/>
  <c r="BP40" i="10"/>
  <c r="BC40" i="10"/>
  <c r="BK40" i="10"/>
  <c r="BD40" i="10"/>
  <c r="BL40" i="10"/>
  <c r="BF40" i="10"/>
  <c r="BN40" i="10"/>
  <c r="BJ40" i="10"/>
  <c r="BE40" i="10"/>
  <c r="BI40" i="10"/>
  <c r="BB40" i="10"/>
  <c r="BM40" i="10"/>
  <c r="BQ40" i="10"/>
  <c r="AV31" i="10"/>
  <c r="AV35" i="10" s="1"/>
  <c r="BO35" i="10" s="1"/>
  <c r="EC31" i="10"/>
  <c r="BJ35" i="10"/>
  <c r="BC35" i="10"/>
  <c r="BI35" i="10"/>
  <c r="BQ35" i="10"/>
  <c r="BD35" i="10"/>
  <c r="AS31" i="10"/>
  <c r="AS35" i="10" s="1"/>
  <c r="BL35" i="10" s="1"/>
  <c r="AL31" i="10"/>
  <c r="AL35" i="10" s="1"/>
  <c r="BE35" i="10" s="1"/>
  <c r="CX30" i="10"/>
  <c r="CT30" i="10"/>
  <c r="CP30" i="10"/>
  <c r="CQ30" i="10"/>
  <c r="DB30" i="10"/>
  <c r="CZ30" i="10"/>
  <c r="CO30" i="10"/>
  <c r="CY30" i="10"/>
  <c r="CU30" i="10"/>
  <c r="CV30" i="10"/>
  <c r="CN30" i="10"/>
  <c r="CR30" i="10"/>
  <c r="CS30" i="10"/>
  <c r="CW30" i="10"/>
  <c r="DA30" i="10"/>
  <c r="DC30" i="10"/>
  <c r="CX29" i="10"/>
  <c r="DC29" i="10"/>
  <c r="CQ29" i="10"/>
  <c r="CT29" i="10"/>
  <c r="CY29" i="10"/>
  <c r="DB29" i="10"/>
  <c r="CO29" i="10"/>
  <c r="CP29" i="10"/>
  <c r="CN29" i="10"/>
  <c r="CR29" i="10"/>
  <c r="CZ29" i="10"/>
  <c r="CU29" i="10"/>
  <c r="CV29" i="10"/>
  <c r="DA29" i="10"/>
  <c r="CW29" i="10"/>
  <c r="CS29" i="10"/>
  <c r="AN31" i="10"/>
  <c r="AN35" i="10" s="1"/>
  <c r="BG35" i="10" s="1"/>
  <c r="AI31" i="10"/>
  <c r="AI35" i="10" s="1"/>
  <c r="BB35" i="10" s="1"/>
  <c r="AW31" i="10"/>
  <c r="AW35" i="10" s="1"/>
  <c r="BP35" i="10" s="1"/>
  <c r="CE30" i="10"/>
  <c r="CE31" i="10" s="1"/>
  <c r="AS37" i="10" s="1"/>
  <c r="AS41" i="10" s="1"/>
  <c r="CI30" i="10"/>
  <c r="CI31" i="10" s="1"/>
  <c r="AW37" i="10" s="1"/>
  <c r="AW41" i="10" s="1"/>
  <c r="BX30" i="10"/>
  <c r="CH30" i="10"/>
  <c r="CH31" i="10" s="1"/>
  <c r="AV37" i="10" s="1"/>
  <c r="AV41" i="10" s="1"/>
  <c r="CF30" i="10"/>
  <c r="CF31" i="10" s="1"/>
  <c r="AT37" i="10" s="1"/>
  <c r="AT41" i="10" s="1"/>
  <c r="CG30" i="10"/>
  <c r="CG31" i="10" s="1"/>
  <c r="AU37" i="10" s="1"/>
  <c r="AU41" i="10" s="1"/>
  <c r="BV30" i="10"/>
  <c r="BV31" i="10" s="1"/>
  <c r="AJ37" i="10" s="1"/>
  <c r="AJ41" i="10" s="1"/>
  <c r="CA30" i="10"/>
  <c r="CA31" i="10" s="1"/>
  <c r="AO37" i="10" s="1"/>
  <c r="AO41" i="10" s="1"/>
  <c r="BZ30" i="10"/>
  <c r="BZ31" i="10" s="1"/>
  <c r="AN37" i="10" s="1"/>
  <c r="AN41" i="10" s="1"/>
  <c r="CC30" i="10"/>
  <c r="CC31" i="10" s="1"/>
  <c r="AQ37" i="10" s="1"/>
  <c r="AQ41" i="10" s="1"/>
  <c r="BU30" i="10"/>
  <c r="BU31" i="10" s="1"/>
  <c r="AI37" i="10" s="1"/>
  <c r="AI41" i="10" s="1"/>
  <c r="BY30" i="10"/>
  <c r="BY31" i="10" s="1"/>
  <c r="AM37" i="10" s="1"/>
  <c r="AM41" i="10" s="1"/>
  <c r="CB30" i="10"/>
  <c r="CB31" i="10" s="1"/>
  <c r="AP37" i="10" s="1"/>
  <c r="AP41" i="10" s="1"/>
  <c r="BW30" i="10"/>
  <c r="CD30" i="10"/>
  <c r="CD31" i="10" s="1"/>
  <c r="AR37" i="10" s="1"/>
  <c r="AR41" i="10" s="1"/>
  <c r="CJ30" i="10"/>
  <c r="CJ31" i="10" s="1"/>
  <c r="AX37" i="10" s="1"/>
  <c r="AX41" i="10" s="1"/>
  <c r="B11" i="10"/>
  <c r="AV14" i="12" a="1"/>
  <c r="AZ36" i="12" a="1"/>
  <c r="AQ14" i="12" a="1"/>
  <c r="BA69" i="12" a="1"/>
  <c r="AX14" i="12" a="1"/>
  <c r="G4" i="12" a="1"/>
  <c r="AW23" i="12" a="1"/>
  <c r="BC14" i="12" a="1"/>
  <c r="AN25" i="12" a="1"/>
  <c r="BA24" i="12" a="1"/>
  <c r="AS36" i="12" a="1"/>
  <c r="AV36" i="12" a="1"/>
  <c r="AR36" i="12" a="1"/>
  <c r="AT14" i="12" a="1"/>
  <c r="G17" i="12" a="1"/>
  <c r="AW14" i="12" a="1"/>
  <c r="E4" i="12" a="1"/>
  <c r="AY69" i="12" a="1"/>
  <c r="F31" i="12" a="1"/>
  <c r="E17" i="12" a="1"/>
  <c r="AY23" i="12" a="1"/>
  <c r="AO36" i="12" a="1"/>
  <c r="AZ14" i="12" a="1"/>
  <c r="AN36" i="12" a="1"/>
  <c r="BC36" i="12" a="1"/>
  <c r="AX24" i="12" a="1"/>
  <c r="BB36" i="12" a="1"/>
  <c r="AP14" i="12" a="1"/>
  <c r="AW36" i="12" a="1"/>
  <c r="F12" i="12" a="1"/>
  <c r="BC23" i="12" a="1"/>
  <c r="AW24" i="12" a="1"/>
  <c r="F33" i="12" a="1"/>
  <c r="BC24" i="12" a="1"/>
  <c r="AT25" i="12" a="1"/>
  <c r="AY36" i="12" a="1"/>
  <c r="AZ23" i="12" a="1"/>
  <c r="AX36" i="12" a="1"/>
  <c r="AY14" i="12" a="1"/>
  <c r="AZ69" i="12" a="1"/>
  <c r="BB24" i="12" a="1"/>
  <c r="AX69" i="12" a="1"/>
  <c r="G32" i="12" a="1"/>
  <c r="BB23" i="12" a="1"/>
  <c r="AZ24" i="12" a="1"/>
  <c r="AS25" i="12" a="1"/>
  <c r="BA14" i="12" a="1"/>
  <c r="AY24" i="12" a="1"/>
  <c r="F14" i="12" a="1"/>
  <c r="F11" i="12" a="1"/>
  <c r="AR14" i="12" a="1"/>
  <c r="G18" i="12" a="1"/>
  <c r="AU14" i="12" a="1"/>
  <c r="AO14" i="12" a="1"/>
  <c r="E31" i="12" a="1"/>
  <c r="AS14" i="12" a="1"/>
  <c r="G34" i="12" a="1"/>
  <c r="AW69" i="12" a="1"/>
  <c r="G15" i="12" a="1"/>
  <c r="BC69" i="12" a="1"/>
  <c r="AV24" i="12" a="1"/>
  <c r="E14" i="12" a="1"/>
  <c r="BA23" i="12" a="1"/>
  <c r="BB69" i="12" a="1"/>
  <c r="BB14" i="12" a="1"/>
  <c r="AU36" i="12" a="1"/>
  <c r="E33" i="12" a="1"/>
  <c r="BF47" i="19" l="1"/>
  <c r="L37" i="19" s="1"/>
  <c r="L43" i="19" s="1"/>
  <c r="BF48" i="19"/>
  <c r="BL47" i="19"/>
  <c r="R37" i="19" s="1"/>
  <c r="BL48" i="19"/>
  <c r="T39" i="22"/>
  <c r="AD30" i="22" s="1"/>
  <c r="BK48" i="22"/>
  <c r="J39" i="22"/>
  <c r="AD20" i="22" s="1"/>
  <c r="V39" i="22"/>
  <c r="AD32" i="22" s="1"/>
  <c r="W41" i="22"/>
  <c r="O41" i="22"/>
  <c r="P40" i="22"/>
  <c r="H40" i="22"/>
  <c r="V41" i="22"/>
  <c r="N41" i="22"/>
  <c r="W40" i="22"/>
  <c r="O40" i="22"/>
  <c r="U41" i="22"/>
  <c r="M41" i="22"/>
  <c r="V40" i="22"/>
  <c r="N40" i="22"/>
  <c r="T41" i="22"/>
  <c r="L41" i="22"/>
  <c r="U40" i="22"/>
  <c r="M40" i="22"/>
  <c r="S41" i="22"/>
  <c r="K41" i="22"/>
  <c r="T40" i="22"/>
  <c r="L40" i="22"/>
  <c r="J41" i="22"/>
  <c r="R40" i="22"/>
  <c r="I41" i="22"/>
  <c r="Q40" i="22"/>
  <c r="H41" i="22"/>
  <c r="K40" i="22"/>
  <c r="B29" i="22"/>
  <c r="B31" i="22" s="1"/>
  <c r="J40" i="22"/>
  <c r="I40" i="22"/>
  <c r="P41" i="22"/>
  <c r="S40" i="22"/>
  <c r="B30" i="22"/>
  <c r="R41" i="22"/>
  <c r="Q41" i="22"/>
  <c r="B14" i="22"/>
  <c r="S43" i="22"/>
  <c r="BN48" i="22"/>
  <c r="V43" i="22"/>
  <c r="BL48" i="22"/>
  <c r="AC8" i="22"/>
  <c r="AD8" i="22" s="1"/>
  <c r="L39" i="22"/>
  <c r="AD22" i="22" s="1"/>
  <c r="BF48" i="22"/>
  <c r="H38" i="22"/>
  <c r="H39" i="22" s="1"/>
  <c r="AD18" i="22" s="1"/>
  <c r="H43" i="22"/>
  <c r="AC2" i="22" s="1"/>
  <c r="AD2" i="22" s="1"/>
  <c r="AI57" i="22"/>
  <c r="K43" i="22"/>
  <c r="BB48" i="22"/>
  <c r="BM48" i="22"/>
  <c r="Q39" i="22"/>
  <c r="AD27" i="22" s="1"/>
  <c r="M39" i="22"/>
  <c r="AD23" i="22" s="1"/>
  <c r="BJ48" i="22"/>
  <c r="I39" i="22"/>
  <c r="AD19" i="22" s="1"/>
  <c r="BG48" i="22"/>
  <c r="R39" i="22"/>
  <c r="AD28" i="22" s="1"/>
  <c r="AQ49" i="21"/>
  <c r="AQ46" i="21"/>
  <c r="P34" i="21" s="1"/>
  <c r="AQ53" i="21"/>
  <c r="BQ41" i="21"/>
  <c r="BQ46" i="21" s="1"/>
  <c r="W35" i="21" s="1"/>
  <c r="BI41" i="21"/>
  <c r="BI46" i="21" s="1"/>
  <c r="O35" i="21" s="1"/>
  <c r="BP41" i="21"/>
  <c r="BP46" i="21" s="1"/>
  <c r="V35" i="21" s="1"/>
  <c r="BH41" i="21"/>
  <c r="BH46" i="21" s="1"/>
  <c r="N35" i="21" s="1"/>
  <c r="BO41" i="21"/>
  <c r="BO46" i="21" s="1"/>
  <c r="U35" i="21" s="1"/>
  <c r="BG41" i="21"/>
  <c r="BG46" i="21" s="1"/>
  <c r="M35" i="21" s="1"/>
  <c r="BN41" i="21"/>
  <c r="BN46" i="21" s="1"/>
  <c r="T35" i="21" s="1"/>
  <c r="BF41" i="21"/>
  <c r="BF46" i="21" s="1"/>
  <c r="L35" i="21" s="1"/>
  <c r="BE41" i="21"/>
  <c r="BE46" i="21" s="1"/>
  <c r="K35" i="21" s="1"/>
  <c r="BD41" i="21"/>
  <c r="BD46" i="21" s="1"/>
  <c r="J35" i="21" s="1"/>
  <c r="BC41" i="21"/>
  <c r="BC46" i="21" s="1"/>
  <c r="I35" i="21" s="1"/>
  <c r="BB41" i="21"/>
  <c r="BB46" i="21" s="1"/>
  <c r="H35" i="21" s="1"/>
  <c r="BJ41" i="21"/>
  <c r="BJ46" i="21" s="1"/>
  <c r="P35" i="21" s="1"/>
  <c r="BM41" i="21"/>
  <c r="BM46" i="21" s="1"/>
  <c r="S35" i="21" s="1"/>
  <c r="BL41" i="21"/>
  <c r="BL46" i="21" s="1"/>
  <c r="R35" i="21" s="1"/>
  <c r="BK41" i="21"/>
  <c r="BK46" i="21" s="1"/>
  <c r="Q35" i="21" s="1"/>
  <c r="B24" i="21"/>
  <c r="AX53" i="21"/>
  <c r="W44" i="21" s="1"/>
  <c r="AC33" i="21" s="1"/>
  <c r="AX49" i="21"/>
  <c r="AX46" i="21"/>
  <c r="W34" i="21" s="1"/>
  <c r="AK46" i="21"/>
  <c r="J34" i="21" s="1"/>
  <c r="AK53" i="21"/>
  <c r="AK49" i="21"/>
  <c r="BQ49" i="21"/>
  <c r="AQ48" i="21"/>
  <c r="BG49" i="21"/>
  <c r="AI49" i="21"/>
  <c r="AI46" i="21"/>
  <c r="AI53" i="21"/>
  <c r="BL37" i="21"/>
  <c r="BD37" i="21"/>
  <c r="BK37" i="21"/>
  <c r="BC37" i="21"/>
  <c r="BJ37" i="21"/>
  <c r="BB37" i="21"/>
  <c r="BQ37" i="21"/>
  <c r="BF37" i="21"/>
  <c r="BP37" i="21"/>
  <c r="BE37" i="21"/>
  <c r="BO37" i="21"/>
  <c r="BN37" i="21"/>
  <c r="BM37" i="21"/>
  <c r="BI37" i="21"/>
  <c r="BG37" i="21"/>
  <c r="B22" i="21"/>
  <c r="B13" i="21" s="1"/>
  <c r="B11" i="21"/>
  <c r="B15" i="21" s="1"/>
  <c r="B27" i="21"/>
  <c r="BH37" i="21"/>
  <c r="AT46" i="21"/>
  <c r="S34" i="21" s="1"/>
  <c r="AT53" i="21"/>
  <c r="S44" i="21" s="1"/>
  <c r="AC29" i="21" s="1"/>
  <c r="AT49" i="21"/>
  <c r="AS46" i="21"/>
  <c r="R34" i="21" s="1"/>
  <c r="AS53" i="21"/>
  <c r="R44" i="21" s="1"/>
  <c r="AC28" i="21" s="1"/>
  <c r="AS49" i="21"/>
  <c r="BO49" i="21"/>
  <c r="AR49" i="21"/>
  <c r="AR46" i="21"/>
  <c r="Q34" i="21" s="1"/>
  <c r="AR53" i="21"/>
  <c r="Q44" i="21" s="1"/>
  <c r="AC27" i="21" s="1"/>
  <c r="AJ49" i="21"/>
  <c r="AJ46" i="21"/>
  <c r="I34" i="21" s="1"/>
  <c r="AJ53" i="21"/>
  <c r="AL46" i="21"/>
  <c r="K34" i="21" s="1"/>
  <c r="AL53" i="21"/>
  <c r="AL49" i="21"/>
  <c r="AJ48" i="21"/>
  <c r="AW53" i="21"/>
  <c r="V44" i="21" s="1"/>
  <c r="AC32" i="21" s="1"/>
  <c r="AW49" i="21"/>
  <c r="AW46" i="21"/>
  <c r="V34" i="21" s="1"/>
  <c r="BN49" i="21"/>
  <c r="AN53" i="21"/>
  <c r="AN49" i="21"/>
  <c r="AN46" i="21"/>
  <c r="M34" i="21" s="1"/>
  <c r="AO53" i="21"/>
  <c r="AO49" i="21"/>
  <c r="AO46" i="21"/>
  <c r="N34" i="21" s="1"/>
  <c r="AV53" i="21"/>
  <c r="U44" i="21" s="1"/>
  <c r="AC31" i="21" s="1"/>
  <c r="AV49" i="21"/>
  <c r="AV46" i="21"/>
  <c r="U34" i="21" s="1"/>
  <c r="AO48" i="21"/>
  <c r="BE49" i="21"/>
  <c r="AM48" i="21"/>
  <c r="AU53" i="21"/>
  <c r="T44" i="21" s="1"/>
  <c r="AC30" i="21" s="1"/>
  <c r="AU49" i="21"/>
  <c r="AU46" i="21"/>
  <c r="T34" i="21" s="1"/>
  <c r="BL49" i="21"/>
  <c r="AP53" i="21"/>
  <c r="AP49" i="21"/>
  <c r="AP46" i="21"/>
  <c r="O34" i="21" s="1"/>
  <c r="AM53" i="21"/>
  <c r="AM49" i="21"/>
  <c r="AM46" i="21"/>
  <c r="L34" i="21" s="1"/>
  <c r="AI48" i="21"/>
  <c r="AC6" i="21" s="1"/>
  <c r="AD6" i="21" s="1"/>
  <c r="AI47" i="21"/>
  <c r="H36" i="21" s="1"/>
  <c r="BF49" i="21"/>
  <c r="BK49" i="21"/>
  <c r="AC3" i="20"/>
  <c r="AD3" i="20" s="1"/>
  <c r="AI58" i="20"/>
  <c r="AC5" i="20" s="1"/>
  <c r="AD5" i="20" s="1"/>
  <c r="AI56" i="20"/>
  <c r="AC10" i="20" s="1"/>
  <c r="AD10" i="20" s="1"/>
  <c r="AC9" i="20"/>
  <c r="AD9" i="20" s="1"/>
  <c r="AC12" i="20"/>
  <c r="AD12" i="20" s="1" a="1"/>
  <c r="AD12" i="20" s="1"/>
  <c r="B31" i="19"/>
  <c r="AU55" i="19"/>
  <c r="AU56" i="19" s="1"/>
  <c r="T42" i="19"/>
  <c r="P42" i="19"/>
  <c r="AQ55" i="19"/>
  <c r="AQ56" i="19" s="1"/>
  <c r="I39" i="19"/>
  <c r="AD19" i="19" s="1"/>
  <c r="L42" i="19"/>
  <c r="AM55" i="19"/>
  <c r="AM56" i="19" s="1"/>
  <c r="J42" i="19"/>
  <c r="AK55" i="19"/>
  <c r="AK56" i="19" s="1"/>
  <c r="K39" i="19"/>
  <c r="AD21" i="19" s="1"/>
  <c r="AN55" i="19"/>
  <c r="AN56" i="19" s="1"/>
  <c r="M42" i="19"/>
  <c r="AV55" i="19"/>
  <c r="AV56" i="19" s="1"/>
  <c r="U42" i="19"/>
  <c r="BJ48" i="19"/>
  <c r="Q42" i="19"/>
  <c r="AR55" i="19"/>
  <c r="AR56" i="19" s="1"/>
  <c r="AX55" i="19"/>
  <c r="AX56" i="19" s="1"/>
  <c r="W42" i="19"/>
  <c r="BB48" i="19"/>
  <c r="BE48" i="19"/>
  <c r="M39" i="19"/>
  <c r="AD23" i="19" s="1"/>
  <c r="BM48" i="19"/>
  <c r="U39" i="19"/>
  <c r="AD31" i="19" s="1"/>
  <c r="AW55" i="19"/>
  <c r="AW56" i="19" s="1"/>
  <c r="V42" i="19"/>
  <c r="BD48" i="19"/>
  <c r="AP55" i="19"/>
  <c r="AP56" i="19" s="1"/>
  <c r="O42" i="19"/>
  <c r="BC48" i="19"/>
  <c r="L39" i="19"/>
  <c r="AD22" i="19" s="1"/>
  <c r="AT55" i="19"/>
  <c r="AT56" i="19" s="1"/>
  <c r="S42" i="19"/>
  <c r="K42" i="19"/>
  <c r="AL55" i="19"/>
  <c r="AL56" i="19" s="1"/>
  <c r="AC8" i="19"/>
  <c r="AD8" i="19" s="1"/>
  <c r="H38" i="19"/>
  <c r="H39" i="19" s="1"/>
  <c r="AD18" i="19" s="1"/>
  <c r="H43" i="19"/>
  <c r="AC2" i="19" s="1"/>
  <c r="AD2" i="19" s="1"/>
  <c r="AI57" i="19"/>
  <c r="T39" i="19"/>
  <c r="AD30" i="19" s="1"/>
  <c r="AS55" i="19"/>
  <c r="AS56" i="19" s="1"/>
  <c r="R42" i="19"/>
  <c r="P39" i="19"/>
  <c r="AD26" i="19" s="1"/>
  <c r="BQ48" i="19"/>
  <c r="AJ55" i="19"/>
  <c r="AJ56" i="19" s="1"/>
  <c r="I42" i="19"/>
  <c r="AO55" i="19"/>
  <c r="AO56" i="19" s="1"/>
  <c r="N42" i="19"/>
  <c r="AI55" i="19"/>
  <c r="H42" i="19"/>
  <c r="BG48" i="19"/>
  <c r="W39" i="19"/>
  <c r="AD33" i="19" s="1"/>
  <c r="J10" i="12"/>
  <c r="K10" i="12"/>
  <c r="J5" i="12"/>
  <c r="K5" i="12"/>
  <c r="J13" i="12"/>
  <c r="B18" i="10"/>
  <c r="BB41" i="10"/>
  <c r="BB49" i="10" s="1"/>
  <c r="BF41" i="10"/>
  <c r="BF46" i="10" s="1"/>
  <c r="L35" i="10" s="1"/>
  <c r="B25" i="10"/>
  <c r="BJ41" i="10"/>
  <c r="BJ49" i="10" s="1"/>
  <c r="BL41" i="10"/>
  <c r="BL49" i="10" s="1"/>
  <c r="BP41" i="10"/>
  <c r="BP46" i="10" s="1"/>
  <c r="V35" i="10" s="1"/>
  <c r="BG41" i="10"/>
  <c r="BG49" i="10" s="1"/>
  <c r="AN25" i="12"/>
  <c r="AY23" i="12"/>
  <c r="BA23" i="12"/>
  <c r="F11" i="12"/>
  <c r="AW24" i="12"/>
  <c r="AZ69" i="12"/>
  <c r="AW36" i="12"/>
  <c r="AY69" i="12"/>
  <c r="BC14" i="12"/>
  <c r="AO14" i="12"/>
  <c r="E14" i="12"/>
  <c r="F14" i="12"/>
  <c r="BA24" i="12"/>
  <c r="AY14" i="12"/>
  <c r="AP14" i="12"/>
  <c r="E4" i="12"/>
  <c r="AW23" i="12"/>
  <c r="E33" i="12"/>
  <c r="AV24" i="12"/>
  <c r="AY24" i="12"/>
  <c r="AX69" i="12"/>
  <c r="AX36" i="12"/>
  <c r="BB36" i="12"/>
  <c r="AW14" i="12"/>
  <c r="G4" i="12"/>
  <c r="AU14" i="12"/>
  <c r="BC69" i="12"/>
  <c r="BA14" i="12"/>
  <c r="E17" i="12"/>
  <c r="AZ23" i="12"/>
  <c r="AX24" i="12"/>
  <c r="G17" i="12"/>
  <c r="AX14" i="12"/>
  <c r="AU36" i="12"/>
  <c r="G15" i="12"/>
  <c r="AS25" i="12"/>
  <c r="BC23" i="12"/>
  <c r="AY36" i="12"/>
  <c r="BC36" i="12"/>
  <c r="AT14" i="12"/>
  <c r="BA69" i="12"/>
  <c r="G18" i="12"/>
  <c r="AW69" i="12"/>
  <c r="AZ24" i="12"/>
  <c r="BB24" i="12"/>
  <c r="AT25" i="12"/>
  <c r="AN36" i="12"/>
  <c r="AR36" i="12"/>
  <c r="AQ14" i="12"/>
  <c r="BB14" i="12"/>
  <c r="G34" i="12"/>
  <c r="BB23" i="12"/>
  <c r="F31" i="12"/>
  <c r="BC24" i="12"/>
  <c r="AZ14" i="12"/>
  <c r="AV36" i="12"/>
  <c r="AZ36" i="12"/>
  <c r="AR14" i="12"/>
  <c r="AS14" i="12"/>
  <c r="G32" i="12"/>
  <c r="F12" i="12"/>
  <c r="J12" i="12" s="1"/>
  <c r="F33" i="12"/>
  <c r="AO36" i="12"/>
  <c r="AS36" i="12"/>
  <c r="AV14" i="12"/>
  <c r="BB69" i="12"/>
  <c r="E31" i="12"/>
  <c r="B15" i="10"/>
  <c r="AI48" i="10"/>
  <c r="B41" i="10"/>
  <c r="AT48" i="10"/>
  <c r="B39" i="10"/>
  <c r="DC31" i="10"/>
  <c r="AX36" i="10" s="1"/>
  <c r="BQ36" i="10" s="1"/>
  <c r="BL37" i="10"/>
  <c r="AX49" i="10"/>
  <c r="AX46" i="10"/>
  <c r="W34" i="10" s="1"/>
  <c r="AX53" i="10"/>
  <c r="W44" i="10" s="1"/>
  <c r="AO49" i="10"/>
  <c r="AO53" i="10"/>
  <c r="AO46" i="10"/>
  <c r="N34" i="10" s="1"/>
  <c r="AQ48" i="10"/>
  <c r="BF37" i="10"/>
  <c r="AP48" i="10"/>
  <c r="AM48" i="10"/>
  <c r="AP49" i="10"/>
  <c r="AP46" i="10"/>
  <c r="O34" i="10" s="1"/>
  <c r="AP53" i="10"/>
  <c r="AT46" i="10"/>
  <c r="S34" i="10" s="1"/>
  <c r="AT49" i="10"/>
  <c r="AT53" i="10"/>
  <c r="S44" i="10" s="1"/>
  <c r="BI41" i="10"/>
  <c r="BI49" i="10" s="1"/>
  <c r="AS48" i="10"/>
  <c r="AS47" i="10"/>
  <c r="R36" i="10" s="1"/>
  <c r="BO37" i="10"/>
  <c r="BQ37" i="10"/>
  <c r="AR53" i="10"/>
  <c r="Q44" i="10" s="1"/>
  <c r="AR49" i="10"/>
  <c r="AR46" i="10"/>
  <c r="Q34" i="10" s="1"/>
  <c r="BK41" i="10"/>
  <c r="BK49" i="10" s="1"/>
  <c r="BK37" i="10"/>
  <c r="AV53" i="10"/>
  <c r="U44" i="10" s="1"/>
  <c r="AV49" i="10"/>
  <c r="AV46" i="10"/>
  <c r="U34" i="10" s="1"/>
  <c r="BO41" i="10"/>
  <c r="BO49" i="10" s="1"/>
  <c r="BJ37" i="10"/>
  <c r="BI37" i="10"/>
  <c r="AO48" i="10"/>
  <c r="BQ41" i="10"/>
  <c r="BQ46" i="10" s="1"/>
  <c r="W35" i="10" s="1"/>
  <c r="AM46" i="10"/>
  <c r="L34" i="10" s="1"/>
  <c r="AM53" i="10"/>
  <c r="AM49" i="10"/>
  <c r="BH41" i="10"/>
  <c r="BH49" i="10" s="1"/>
  <c r="BB37" i="10"/>
  <c r="BP37" i="10"/>
  <c r="AJ53" i="10"/>
  <c r="AJ49" i="10"/>
  <c r="AJ46" i="10"/>
  <c r="I34" i="10" s="1"/>
  <c r="AJ48" i="10"/>
  <c r="AI46" i="10"/>
  <c r="AI49" i="10"/>
  <c r="AQ53" i="10"/>
  <c r="AQ46" i="10"/>
  <c r="P34" i="10" s="1"/>
  <c r="AQ49" i="10"/>
  <c r="AW49" i="10"/>
  <c r="AW46" i="10"/>
  <c r="V34" i="10" s="1"/>
  <c r="AW53" i="10"/>
  <c r="V44" i="10" s="1"/>
  <c r="BC41" i="10"/>
  <c r="BC49" i="10" s="1"/>
  <c r="BM41" i="10"/>
  <c r="BM49" i="10" s="1"/>
  <c r="BN37" i="10"/>
  <c r="BH37" i="10"/>
  <c r="AU46" i="10"/>
  <c r="T34" i="10" s="1"/>
  <c r="AU53" i="10"/>
  <c r="T44" i="10" s="1"/>
  <c r="AU49" i="10"/>
  <c r="BC37" i="10"/>
  <c r="AN53" i="10"/>
  <c r="AN49" i="10"/>
  <c r="AN46" i="10"/>
  <c r="M34" i="10" s="1"/>
  <c r="AS49" i="10"/>
  <c r="AS46" i="10"/>
  <c r="R34" i="10" s="1"/>
  <c r="AS53" i="10"/>
  <c r="R44" i="10" s="1"/>
  <c r="BN41" i="10"/>
  <c r="BN49" i="10" s="1"/>
  <c r="AN48" i="10"/>
  <c r="BG37" i="10"/>
  <c r="BM37" i="10"/>
  <c r="CO31" i="10"/>
  <c r="AJ36" i="10" s="1"/>
  <c r="BC36" i="10" s="1"/>
  <c r="CU31" i="10"/>
  <c r="AP36" i="10" s="1"/>
  <c r="AP47" i="10" s="1"/>
  <c r="O36" i="10" s="1"/>
  <c r="CW31" i="10"/>
  <c r="AR36" i="10" s="1"/>
  <c r="DB31" i="10"/>
  <c r="AW36" i="10" s="1"/>
  <c r="CS31" i="10"/>
  <c r="AN36" i="10" s="1"/>
  <c r="CV31" i="10"/>
  <c r="AQ36" i="10" s="1"/>
  <c r="AQ47" i="10" s="1"/>
  <c r="P36" i="10" s="1"/>
  <c r="CZ31" i="10"/>
  <c r="AU36" i="10" s="1"/>
  <c r="DA31" i="10"/>
  <c r="AV36" i="10" s="1"/>
  <c r="CR31" i="10"/>
  <c r="AM36" i="10" s="1"/>
  <c r="AM47" i="10" s="1"/>
  <c r="L36" i="10" s="1"/>
  <c r="BB46" i="10"/>
  <c r="CN31" i="10"/>
  <c r="CT31" i="10"/>
  <c r="AO36" i="10" s="1"/>
  <c r="AO47" i="10" s="1"/>
  <c r="N36" i="10" s="1"/>
  <c r="CX31" i="10"/>
  <c r="AS36" i="10" s="1"/>
  <c r="CY31" i="10"/>
  <c r="AT36" i="10" s="1"/>
  <c r="AI53" i="10"/>
  <c r="AN24" i="12" a="1"/>
  <c r="AU35" i="12" a="1"/>
  <c r="AU23" i="12" a="1"/>
  <c r="AV12" i="12" a="1"/>
  <c r="AO69" i="12" a="1"/>
  <c r="AZ68" i="12" a="1"/>
  <c r="AW67" i="12" a="1"/>
  <c r="BB35" i="12" a="1"/>
  <c r="E32" i="12" a="1"/>
  <c r="AY13" i="12" a="1"/>
  <c r="AS47" i="12" a="1"/>
  <c r="F17" i="12" a="1"/>
  <c r="AZ67" i="12" a="1"/>
  <c r="AY35" i="12" a="1"/>
  <c r="AR35" i="12" a="1"/>
  <c r="AQ47" i="12" a="1"/>
  <c r="AQ69" i="12" a="1"/>
  <c r="AW13" i="12" a="1"/>
  <c r="G8" i="12" a="1"/>
  <c r="AR34" i="12" a="1"/>
  <c r="AP36" i="12" a="1"/>
  <c r="AW68" i="12" a="1"/>
  <c r="AZ12" i="12" a="1"/>
  <c r="BC35" i="12" a="1"/>
  <c r="AS24" i="12" a="1"/>
  <c r="AP35" i="12" a="1"/>
  <c r="BA36" i="12" a="1"/>
  <c r="AN69" i="12" a="1"/>
  <c r="AX67" i="12" a="1"/>
  <c r="AX68" i="12" a="1"/>
  <c r="BB67" i="12" a="1"/>
  <c r="BB34" i="12" a="1"/>
  <c r="E11" i="12" a="1"/>
  <c r="AT69" i="12" a="1"/>
  <c r="BC12" i="12" a="1"/>
  <c r="F32" i="12" a="1"/>
  <c r="BC34" i="12" a="1"/>
  <c r="AT36" i="12" a="1"/>
  <c r="AV23" i="12" a="1"/>
  <c r="AQ24" i="12" a="1"/>
  <c r="AZ13" i="12" a="1"/>
  <c r="F34" i="12" a="1"/>
  <c r="AR13" i="12" a="1"/>
  <c r="AX13" i="12" a="1"/>
  <c r="AN47" i="12" a="1"/>
  <c r="AT23" i="12" a="1"/>
  <c r="BB47" i="12" a="1"/>
  <c r="AX12" i="12" a="1"/>
  <c r="AV47" i="12" a="1"/>
  <c r="AZ35" i="12" a="1"/>
  <c r="E18" i="12" a="1"/>
  <c r="BC47" i="12" a="1"/>
  <c r="AY67" i="12" a="1"/>
  <c r="G6" i="12" a="1"/>
  <c r="AR69" i="12" a="1"/>
  <c r="BB68" i="12" a="1"/>
  <c r="AU12" i="12" a="1"/>
  <c r="AV69" i="12" a="1"/>
  <c r="AS13" i="12" a="1"/>
  <c r="AQ36" i="12" a="1"/>
  <c r="AP13" i="12" a="1"/>
  <c r="AQ13" i="12" a="1"/>
  <c r="AP69" i="12" a="1"/>
  <c r="AT13" i="12" a="1"/>
  <c r="AT24" i="12" a="1"/>
  <c r="AY47" i="12" a="1"/>
  <c r="AW12" i="12" a="1"/>
  <c r="AU69" i="12" a="1"/>
  <c r="AX47" i="12" a="1"/>
  <c r="AU13" i="12" a="1"/>
  <c r="BA12" i="12" a="1"/>
  <c r="G19" i="12" a="1"/>
  <c r="BA67" i="12" a="1"/>
  <c r="BA47" i="12" a="1"/>
  <c r="AT12" i="12" a="1"/>
  <c r="F15" i="12" a="1"/>
  <c r="BA35" i="12" a="1"/>
  <c r="AU24" i="12" a="1"/>
  <c r="BA68" i="12" a="1"/>
  <c r="AP24" i="12" a="1"/>
  <c r="AS69" i="12" a="1"/>
  <c r="AO12" i="12" a="1"/>
  <c r="BC67" i="12" a="1"/>
  <c r="AR12" i="12" a="1"/>
  <c r="BC68" i="12" a="1"/>
  <c r="G20" i="12" a="1"/>
  <c r="AU47" i="12" a="1"/>
  <c r="AS12" i="12" a="1"/>
  <c r="AW47" i="12" a="1"/>
  <c r="AZ47" i="12" a="1"/>
  <c r="AO13" i="12" a="1"/>
  <c r="BA13" i="12" a="1"/>
  <c r="F18" i="12" a="1"/>
  <c r="AT35" i="12" a="1"/>
  <c r="BC13" i="12" a="1"/>
  <c r="AY12" i="12" a="1"/>
  <c r="AR24" i="12" a="1"/>
  <c r="AV13" i="12" a="1"/>
  <c r="F4" i="12" a="1"/>
  <c r="AX23" i="12" a="1"/>
  <c r="AN14" i="12" a="1"/>
  <c r="AQ35" i="12" a="1"/>
  <c r="AY68" i="12" a="1"/>
  <c r="AX35" i="12" a="1"/>
  <c r="AR23" i="12" a="1"/>
  <c r="BB13" i="12" a="1"/>
  <c r="AO24" i="12" a="1"/>
  <c r="E34" i="12" a="1"/>
  <c r="BB12" i="12" a="1"/>
  <c r="AS35" i="12" a="1"/>
  <c r="E8" i="12" a="1"/>
  <c r="R43" i="19" l="1"/>
  <c r="R39" i="19"/>
  <c r="AD28" i="19" s="1"/>
  <c r="AO55" i="22"/>
  <c r="AO56" i="22" s="1"/>
  <c r="N42" i="22"/>
  <c r="AL55" i="22"/>
  <c r="AL56" i="22" s="1"/>
  <c r="K42" i="22"/>
  <c r="AU55" i="22"/>
  <c r="AU56" i="22" s="1"/>
  <c r="T42" i="22"/>
  <c r="AR55" i="22"/>
  <c r="AR56" i="22" s="1"/>
  <c r="Q42" i="22"/>
  <c r="AN55" i="22"/>
  <c r="AN56" i="22" s="1"/>
  <c r="M42" i="22"/>
  <c r="AP55" i="22"/>
  <c r="AP56" i="22" s="1"/>
  <c r="O42" i="22"/>
  <c r="AM55" i="22"/>
  <c r="AM56" i="22" s="1"/>
  <c r="L42" i="22"/>
  <c r="AT55" i="22"/>
  <c r="AT56" i="22" s="1"/>
  <c r="S42" i="22"/>
  <c r="AV55" i="22"/>
  <c r="AV56" i="22" s="1"/>
  <c r="U42" i="22"/>
  <c r="AX55" i="22"/>
  <c r="AX56" i="22" s="1"/>
  <c r="W42" i="22"/>
  <c r="AK55" i="22"/>
  <c r="AK56" i="22" s="1"/>
  <c r="J42" i="22"/>
  <c r="AQ55" i="22"/>
  <c r="AQ56" i="22" s="1"/>
  <c r="P42" i="22"/>
  <c r="AS55" i="22"/>
  <c r="AS56" i="22" s="1"/>
  <c r="R42" i="22"/>
  <c r="H42" i="22"/>
  <c r="AI55" i="22"/>
  <c r="AW55" i="22"/>
  <c r="AW56" i="22" s="1"/>
  <c r="V42" i="22"/>
  <c r="AC3" i="22"/>
  <c r="AD3" i="22" s="1"/>
  <c r="AI58" i="22"/>
  <c r="AC5" i="22" s="1"/>
  <c r="AD5" i="22" s="1"/>
  <c r="AJ55" i="22"/>
  <c r="AJ56" i="22" s="1"/>
  <c r="I42" i="22"/>
  <c r="W41" i="21"/>
  <c r="O41" i="21"/>
  <c r="P40" i="21"/>
  <c r="H40" i="21"/>
  <c r="V41" i="21"/>
  <c r="N41" i="21"/>
  <c r="W40" i="21"/>
  <c r="O40" i="21"/>
  <c r="U41" i="21"/>
  <c r="M41" i="21"/>
  <c r="V40" i="21"/>
  <c r="N40" i="21"/>
  <c r="T41" i="21"/>
  <c r="L41" i="21"/>
  <c r="U40" i="21"/>
  <c r="M40" i="21"/>
  <c r="K41" i="21"/>
  <c r="L40" i="21"/>
  <c r="J41" i="21"/>
  <c r="K40" i="21"/>
  <c r="I41" i="21"/>
  <c r="J40" i="21"/>
  <c r="H41" i="21"/>
  <c r="I40" i="21"/>
  <c r="T40" i="21"/>
  <c r="S40" i="21"/>
  <c r="Q40" i="21"/>
  <c r="B29" i="21"/>
  <c r="P41" i="21"/>
  <c r="Q41" i="21"/>
  <c r="R41" i="21"/>
  <c r="R40" i="21"/>
  <c r="B14" i="21"/>
  <c r="S41" i="21"/>
  <c r="BB49" i="21"/>
  <c r="N43" i="21"/>
  <c r="N38" i="21"/>
  <c r="N39" i="21" s="1"/>
  <c r="AD24" i="21" s="1"/>
  <c r="AO57" i="21"/>
  <c r="AO58" i="21" s="1"/>
  <c r="L44" i="21"/>
  <c r="AC22" i="21" s="1"/>
  <c r="AM54" i="21"/>
  <c r="I38" i="21"/>
  <c r="AJ57" i="21"/>
  <c r="AJ58" i="21" s="1"/>
  <c r="BL48" i="21"/>
  <c r="BM49" i="21"/>
  <c r="T38" i="21"/>
  <c r="AL57" i="21"/>
  <c r="AL58" i="21" s="1"/>
  <c r="K38" i="21"/>
  <c r="BK48" i="21"/>
  <c r="O38" i="21"/>
  <c r="O39" i="21" s="1"/>
  <c r="AD25" i="21" s="1"/>
  <c r="AP57" i="21"/>
  <c r="AP58" i="21" s="1"/>
  <c r="BC49" i="21"/>
  <c r="N44" i="21"/>
  <c r="AC24" i="21" s="1"/>
  <c r="AO54" i="21"/>
  <c r="BQ42" i="21"/>
  <c r="BQ47" i="21" s="1"/>
  <c r="W37" i="21" s="1"/>
  <c r="BI42" i="21"/>
  <c r="BI47" i="21" s="1"/>
  <c r="O37" i="21" s="1"/>
  <c r="O43" i="21" s="1"/>
  <c r="BP42" i="21"/>
  <c r="BP47" i="21" s="1"/>
  <c r="V37" i="21" s="1"/>
  <c r="V43" i="21" s="1"/>
  <c r="BH42" i="21"/>
  <c r="BH47" i="21" s="1"/>
  <c r="N37" i="21" s="1"/>
  <c r="BO42" i="21"/>
  <c r="BO47" i="21" s="1"/>
  <c r="U37" i="21" s="1"/>
  <c r="BG42" i="21"/>
  <c r="BG47" i="21" s="1"/>
  <c r="M37" i="21" s="1"/>
  <c r="BN42" i="21"/>
  <c r="BN47" i="21" s="1"/>
  <c r="T37" i="21" s="1"/>
  <c r="T43" i="21" s="1"/>
  <c r="BF42" i="21"/>
  <c r="BF47" i="21" s="1"/>
  <c r="L37" i="21" s="1"/>
  <c r="BE42" i="21"/>
  <c r="BE47" i="21" s="1"/>
  <c r="K37" i="21" s="1"/>
  <c r="K43" i="21" s="1"/>
  <c r="BD42" i="21"/>
  <c r="BD47" i="21" s="1"/>
  <c r="J37" i="21" s="1"/>
  <c r="J43" i="21" s="1"/>
  <c r="BC42" i="21"/>
  <c r="BC47" i="21" s="1"/>
  <c r="I37" i="21" s="1"/>
  <c r="I43" i="21" s="1"/>
  <c r="BB42" i="21"/>
  <c r="BB47" i="21" s="1"/>
  <c r="H37" i="21" s="1"/>
  <c r="BM42" i="21"/>
  <c r="BM47" i="21" s="1"/>
  <c r="S37" i="21" s="1"/>
  <c r="BL42" i="21"/>
  <c r="BL47" i="21" s="1"/>
  <c r="R37" i="21" s="1"/>
  <c r="BJ42" i="21"/>
  <c r="BJ47" i="21" s="1"/>
  <c r="P37" i="21" s="1"/>
  <c r="P43" i="21" s="1"/>
  <c r="BK42" i="21"/>
  <c r="BK47" i="21" s="1"/>
  <c r="Q37" i="21" s="1"/>
  <c r="B26" i="21"/>
  <c r="B30" i="21" s="1"/>
  <c r="BF48" i="21"/>
  <c r="BI49" i="21"/>
  <c r="P44" i="21"/>
  <c r="AC26" i="21" s="1"/>
  <c r="AQ54" i="21"/>
  <c r="K44" i="21"/>
  <c r="AC21" i="21" s="1"/>
  <c r="AL54" i="21"/>
  <c r="S43" i="21"/>
  <c r="S38" i="21"/>
  <c r="S39" i="21" s="1"/>
  <c r="AD29" i="21" s="1"/>
  <c r="BH48" i="21"/>
  <c r="I44" i="21"/>
  <c r="AC19" i="21" s="1"/>
  <c r="AJ54" i="21"/>
  <c r="M43" i="21"/>
  <c r="M38" i="21"/>
  <c r="M39" i="21" s="1"/>
  <c r="AD23" i="21" s="1"/>
  <c r="AN57" i="21"/>
  <c r="AN58" i="21" s="1"/>
  <c r="BJ49" i="21"/>
  <c r="BD49" i="21"/>
  <c r="R38" i="21"/>
  <c r="R39" i="21" s="1"/>
  <c r="AD28" i="21" s="1"/>
  <c r="R43" i="21"/>
  <c r="BG48" i="21"/>
  <c r="H44" i="21"/>
  <c r="AC18" i="21" s="1"/>
  <c r="AC7" i="21"/>
  <c r="AD7" i="21" s="1"/>
  <c r="AI54" i="21"/>
  <c r="J44" i="21"/>
  <c r="AC20" i="21" s="1"/>
  <c r="AK54" i="21"/>
  <c r="P38" i="21"/>
  <c r="AQ57" i="21"/>
  <c r="AQ58" i="21" s="1"/>
  <c r="V38" i="21"/>
  <c r="O44" i="21"/>
  <c r="AC25" i="21" s="1"/>
  <c r="AP54" i="21"/>
  <c r="BP49" i="21"/>
  <c r="BB48" i="21"/>
  <c r="H34" i="21"/>
  <c r="AC4" i="21"/>
  <c r="AD4" i="21" s="1"/>
  <c r="J38" i="21"/>
  <c r="AK57" i="21"/>
  <c r="AK58" i="21" s="1"/>
  <c r="BN48" i="21"/>
  <c r="L43" i="21"/>
  <c r="L38" i="21"/>
  <c r="L39" i="21" s="1"/>
  <c r="AD22" i="21" s="1"/>
  <c r="AM57" i="21"/>
  <c r="AM58" i="21" s="1"/>
  <c r="BO48" i="21"/>
  <c r="U43" i="21"/>
  <c r="U38" i="21"/>
  <c r="U39" i="21" s="1"/>
  <c r="AD31" i="21" s="1"/>
  <c r="M44" i="21"/>
  <c r="AC23" i="21" s="1"/>
  <c r="AN54" i="21"/>
  <c r="Q38" i="21"/>
  <c r="Q39" i="21" s="1"/>
  <c r="AD27" i="21" s="1"/>
  <c r="Q43" i="21"/>
  <c r="BM48" i="21"/>
  <c r="BJ48" i="21"/>
  <c r="W38" i="21"/>
  <c r="W43" i="21"/>
  <c r="BH49" i="21"/>
  <c r="AC12" i="19"/>
  <c r="AD12" i="19" s="1" a="1"/>
  <c r="AD12" i="19" s="1"/>
  <c r="AC3" i="19"/>
  <c r="AD3" i="19" s="1"/>
  <c r="AI58" i="19"/>
  <c r="AC5" i="19" s="1"/>
  <c r="AD5" i="19" s="1"/>
  <c r="AC9" i="19"/>
  <c r="AD9" i="19" s="1"/>
  <c r="AI56" i="19"/>
  <c r="AC10" i="19" s="1"/>
  <c r="AD10" i="19" s="1"/>
  <c r="BO36" i="10"/>
  <c r="BN36" i="10"/>
  <c r="BL36" i="10"/>
  <c r="BP36" i="10"/>
  <c r="BG36" i="10"/>
  <c r="BK36" i="10"/>
  <c r="K12" i="12"/>
  <c r="K14" i="12"/>
  <c r="J14" i="12"/>
  <c r="K33" i="12"/>
  <c r="K31" i="12"/>
  <c r="BL46" i="10"/>
  <c r="R35" i="10" s="1"/>
  <c r="BF49" i="10"/>
  <c r="E11" i="12"/>
  <c r="BM36" i="10"/>
  <c r="B22" i="10"/>
  <c r="BP49" i="10"/>
  <c r="BJ46" i="10"/>
  <c r="P35" i="10" s="1"/>
  <c r="E18" i="12"/>
  <c r="BG46" i="10"/>
  <c r="M35" i="10" s="1"/>
  <c r="AN24" i="12"/>
  <c r="AR24" i="12"/>
  <c r="AU24" i="12"/>
  <c r="AP24" i="12"/>
  <c r="AT24" i="12"/>
  <c r="AY35" i="12"/>
  <c r="AS35" i="12"/>
  <c r="AY12" i="12"/>
  <c r="F18" i="12"/>
  <c r="BB47" i="12"/>
  <c r="AP69" i="12"/>
  <c r="AT23" i="12"/>
  <c r="AX67" i="12"/>
  <c r="AZ67" i="12"/>
  <c r="BB12" i="12"/>
  <c r="AZ35" i="12"/>
  <c r="BA13" i="12"/>
  <c r="BA35" i="12"/>
  <c r="AX68" i="12"/>
  <c r="AN47" i="12"/>
  <c r="AN69" i="12"/>
  <c r="F17" i="12"/>
  <c r="E34" i="12"/>
  <c r="BA68" i="12"/>
  <c r="AO13" i="12"/>
  <c r="F15" i="12"/>
  <c r="AQ13" i="12"/>
  <c r="AX13" i="12"/>
  <c r="BA36" i="12"/>
  <c r="AS47" i="12"/>
  <c r="AO24" i="12"/>
  <c r="E8" i="12"/>
  <c r="AZ47" i="12"/>
  <c r="AT12" i="12"/>
  <c r="AP13" i="12"/>
  <c r="AR13" i="12"/>
  <c r="AP35" i="12"/>
  <c r="AY13" i="12"/>
  <c r="BB13" i="12"/>
  <c r="AQ47" i="12"/>
  <c r="AW47" i="12"/>
  <c r="BA47" i="12"/>
  <c r="AQ36" i="12"/>
  <c r="F34" i="12"/>
  <c r="AS24" i="12"/>
  <c r="E32" i="12"/>
  <c r="AR23" i="12"/>
  <c r="BB34" i="12"/>
  <c r="AS12" i="12"/>
  <c r="BA67" i="12"/>
  <c r="AS13" i="12"/>
  <c r="AZ13" i="12"/>
  <c r="BC35" i="12"/>
  <c r="BB35" i="12"/>
  <c r="AX35" i="12"/>
  <c r="BC13" i="12"/>
  <c r="AU47" i="12"/>
  <c r="G19" i="12"/>
  <c r="AV69" i="12"/>
  <c r="AQ24" i="12"/>
  <c r="AZ12" i="12"/>
  <c r="AW67" i="12"/>
  <c r="AY68" i="12"/>
  <c r="AV47" i="12"/>
  <c r="G20" i="12"/>
  <c r="BA12" i="12"/>
  <c r="AU12" i="12"/>
  <c r="AV23" i="12"/>
  <c r="AW68" i="12"/>
  <c r="AZ68" i="12"/>
  <c r="AQ35" i="12"/>
  <c r="AR35" i="12"/>
  <c r="BC68" i="12"/>
  <c r="AU13" i="12"/>
  <c r="BB68" i="12"/>
  <c r="AT36" i="12"/>
  <c r="AP36" i="12"/>
  <c r="AO69" i="12"/>
  <c r="AN14" i="12"/>
  <c r="AX12" i="12"/>
  <c r="AR12" i="12"/>
  <c r="AX47" i="12"/>
  <c r="AR69" i="12"/>
  <c r="BC34" i="12"/>
  <c r="AR34" i="12"/>
  <c r="AV12" i="12"/>
  <c r="AX23" i="12"/>
  <c r="AT13" i="12"/>
  <c r="BC67" i="12"/>
  <c r="AU69" i="12"/>
  <c r="G6" i="12"/>
  <c r="F32" i="12"/>
  <c r="G8" i="12"/>
  <c r="AU23" i="12"/>
  <c r="F4" i="12"/>
  <c r="J4" i="12" s="1"/>
  <c r="BB67" i="12"/>
  <c r="AO12" i="12"/>
  <c r="AW12" i="12"/>
  <c r="AY67" i="12"/>
  <c r="BC12" i="12"/>
  <c r="AW13" i="12"/>
  <c r="AU35" i="12"/>
  <c r="AV13" i="12"/>
  <c r="AT35" i="12"/>
  <c r="AS69" i="12"/>
  <c r="AY47" i="12"/>
  <c r="BC47" i="12"/>
  <c r="AT69" i="12"/>
  <c r="AQ69" i="12"/>
  <c r="S38" i="10"/>
  <c r="AC28" i="10"/>
  <c r="AC30" i="10"/>
  <c r="V38" i="10"/>
  <c r="N38" i="10"/>
  <c r="AC31" i="10"/>
  <c r="T38" i="10"/>
  <c r="AC27" i="10"/>
  <c r="U38" i="10"/>
  <c r="O38" i="10"/>
  <c r="BQ49" i="10"/>
  <c r="BK46" i="10"/>
  <c r="Q35" i="10" s="1"/>
  <c r="R38" i="10"/>
  <c r="L38" i="10"/>
  <c r="P38" i="10"/>
  <c r="BO46" i="10"/>
  <c r="U35" i="10" s="1"/>
  <c r="AC33" i="10"/>
  <c r="AC32" i="10"/>
  <c r="Q38" i="10"/>
  <c r="AC29" i="10"/>
  <c r="W38" i="10"/>
  <c r="AJ47" i="10"/>
  <c r="I36" i="10" s="1"/>
  <c r="AJ57" i="10" s="1"/>
  <c r="AJ58" i="10" s="1"/>
  <c r="BN46" i="10"/>
  <c r="T35" i="10" s="1"/>
  <c r="BI46" i="10"/>
  <c r="O35" i="10" s="1"/>
  <c r="BJ36" i="10"/>
  <c r="BI36" i="10"/>
  <c r="BH36" i="10"/>
  <c r="BH46" i="10"/>
  <c r="N35" i="10" s="1"/>
  <c r="AN47" i="10"/>
  <c r="M36" i="10" s="1"/>
  <c r="M38" i="10" s="1"/>
  <c r="AQ57" i="10"/>
  <c r="AQ58" i="10" s="1"/>
  <c r="BC46" i="10"/>
  <c r="I35" i="10" s="1"/>
  <c r="O44" i="10"/>
  <c r="AP54" i="10"/>
  <c r="P44" i="10"/>
  <c r="AQ54" i="10"/>
  <c r="L44" i="10"/>
  <c r="AM54" i="10"/>
  <c r="AP57" i="10"/>
  <c r="AP58" i="10" s="1"/>
  <c r="AI54" i="10"/>
  <c r="AI36" i="10"/>
  <c r="M44" i="10"/>
  <c r="AN54" i="10"/>
  <c r="I44" i="10"/>
  <c r="AJ54" i="10"/>
  <c r="BF36" i="10"/>
  <c r="AM57" i="10"/>
  <c r="AM58" i="10" s="1"/>
  <c r="AO57" i="10"/>
  <c r="AO58" i="10" s="1"/>
  <c r="BM46" i="10"/>
  <c r="S35" i="10" s="1"/>
  <c r="N44" i="10"/>
  <c r="AO54" i="10"/>
  <c r="H35" i="10"/>
  <c r="H34" i="10"/>
  <c r="H44" i="10"/>
  <c r="AV34" i="12" a="1"/>
  <c r="AQ46" i="12" a="1"/>
  <c r="AX46" i="12" a="1"/>
  <c r="BA34" i="12" a="1"/>
  <c r="AT34" i="12" a="1"/>
  <c r="BA46" i="12" a="1"/>
  <c r="AO35" i="12" a="1"/>
  <c r="AO67" i="12" a="1"/>
  <c r="AO68" i="12" a="1"/>
  <c r="AS34" i="12" a="1"/>
  <c r="BB46" i="12" a="1"/>
  <c r="AO34" i="12" a="1"/>
  <c r="F22" i="12" a="1"/>
  <c r="AU67" i="12" a="1"/>
  <c r="F6" i="12" a="1"/>
  <c r="AP46" i="12" a="1"/>
  <c r="AX34" i="12" a="1"/>
  <c r="AT47" i="12" a="1"/>
  <c r="AS23" i="12" a="1"/>
  <c r="AT67" i="12" a="1"/>
  <c r="AO23" i="12" a="1"/>
  <c r="F8" i="12" a="1"/>
  <c r="AW35" i="12" a="1"/>
  <c r="AT68" i="12" a="1"/>
  <c r="AN46" i="12" a="1"/>
  <c r="AP47" i="12" a="1"/>
  <c r="AP68" i="12" a="1"/>
  <c r="AN67" i="12" a="1"/>
  <c r="G23" i="12" a="1"/>
  <c r="AO47" i="12" a="1"/>
  <c r="F20" i="12" a="1"/>
  <c r="AR67" i="12" a="1"/>
  <c r="AZ34" i="12" a="1"/>
  <c r="AZ46" i="12" a="1"/>
  <c r="AW34" i="12" a="1"/>
  <c r="AV35" i="12" a="1"/>
  <c r="AN34" i="12" a="1"/>
  <c r="F7" i="12" a="1"/>
  <c r="G7" i="12" a="1"/>
  <c r="AR47" i="12" a="1"/>
  <c r="AS67" i="12" a="1"/>
  <c r="G22" i="12" a="1"/>
  <c r="AS68" i="12" a="1"/>
  <c r="AN12" i="12" a="1"/>
  <c r="AV68" i="12" a="1"/>
  <c r="AW46" i="12" a="1"/>
  <c r="AR68" i="12" a="1"/>
  <c r="AU68" i="12" a="1"/>
  <c r="AN68" i="12" a="1"/>
  <c r="E15" i="12" a="1"/>
  <c r="AY34" i="12" a="1"/>
  <c r="AQ68" i="12" a="1"/>
  <c r="AV67" i="12" a="1"/>
  <c r="AU34" i="12" a="1"/>
  <c r="AN35" i="12" a="1"/>
  <c r="AN13" i="12" a="1"/>
  <c r="F19" i="12" a="1"/>
  <c r="AI56" i="22" l="1"/>
  <c r="AC10" i="22" s="1"/>
  <c r="AD10" i="22" s="1"/>
  <c r="AC9" i="22"/>
  <c r="AD9" i="22" s="1"/>
  <c r="AC12" i="22"/>
  <c r="AD12" i="22" s="1" a="1"/>
  <c r="AD12" i="22" s="1"/>
  <c r="AP55" i="21"/>
  <c r="AP56" i="21" s="1"/>
  <c r="O42" i="21"/>
  <c r="BP48" i="21"/>
  <c r="AX55" i="21"/>
  <c r="AX56" i="21" s="1"/>
  <c r="W42" i="21"/>
  <c r="AC8" i="21"/>
  <c r="AD8" i="21" s="1"/>
  <c r="J42" i="21"/>
  <c r="AK55" i="21"/>
  <c r="AK56" i="21" s="1"/>
  <c r="W39" i="21"/>
  <c r="AD33" i="21" s="1"/>
  <c r="V39" i="21"/>
  <c r="AD32" i="21" s="1"/>
  <c r="B31" i="21"/>
  <c r="AN55" i="21"/>
  <c r="AN56" i="21" s="1"/>
  <c r="M42" i="21"/>
  <c r="J39" i="21"/>
  <c r="AD20" i="21" s="1"/>
  <c r="K42" i="21"/>
  <c r="AL55" i="21"/>
  <c r="AL56" i="21" s="1"/>
  <c r="H38" i="21"/>
  <c r="H39" i="21" s="1"/>
  <c r="AD18" i="21" s="1"/>
  <c r="H43" i="21"/>
  <c r="AC2" i="21" s="1"/>
  <c r="AD2" i="21" s="1"/>
  <c r="AI57" i="21"/>
  <c r="BQ48" i="21"/>
  <c r="T39" i="21"/>
  <c r="AD30" i="21" s="1"/>
  <c r="AW55" i="21"/>
  <c r="AW56" i="21" s="1"/>
  <c r="V42" i="21"/>
  <c r="AQ55" i="21"/>
  <c r="AQ56" i="21" s="1"/>
  <c r="P42" i="21"/>
  <c r="I42" i="21"/>
  <c r="AJ55" i="21"/>
  <c r="AJ56" i="21" s="1"/>
  <c r="AV55" i="21"/>
  <c r="AV56" i="21" s="1"/>
  <c r="U42" i="21"/>
  <c r="I39" i="21"/>
  <c r="AD19" i="21" s="1"/>
  <c r="AR55" i="21"/>
  <c r="AR56" i="21" s="1"/>
  <c r="Q42" i="21"/>
  <c r="AO55" i="21"/>
  <c r="AO56" i="21" s="1"/>
  <c r="N42" i="21"/>
  <c r="BE48" i="21"/>
  <c r="AT55" i="21"/>
  <c r="AT56" i="21" s="1"/>
  <c r="S42" i="21"/>
  <c r="AM55" i="21"/>
  <c r="AM56" i="21" s="1"/>
  <c r="L42" i="21"/>
  <c r="K39" i="21"/>
  <c r="AD21" i="21" s="1"/>
  <c r="BC48" i="21"/>
  <c r="H42" i="21"/>
  <c r="AI55" i="21"/>
  <c r="BI48" i="21"/>
  <c r="P39" i="21"/>
  <c r="AD26" i="21" s="1"/>
  <c r="BD48" i="21"/>
  <c r="AS55" i="21"/>
  <c r="AS56" i="21" s="1"/>
  <c r="R42" i="21"/>
  <c r="AU55" i="21"/>
  <c r="AU56" i="21" s="1"/>
  <c r="T42" i="21"/>
  <c r="K17" i="12"/>
  <c r="K34" i="12"/>
  <c r="K18" i="12"/>
  <c r="K32" i="12"/>
  <c r="K4" i="12"/>
  <c r="J11" i="12"/>
  <c r="K11" i="12"/>
  <c r="AX34" i="12"/>
  <c r="E15" i="12"/>
  <c r="BB42" i="10"/>
  <c r="BB48" i="10" s="1"/>
  <c r="BK42" i="10"/>
  <c r="BM42" i="10"/>
  <c r="BC42" i="10"/>
  <c r="B26" i="10"/>
  <c r="BF42" i="10"/>
  <c r="BF48" i="10" s="1"/>
  <c r="BG42" i="10"/>
  <c r="BN42" i="10"/>
  <c r="B13" i="10"/>
  <c r="B27" i="10"/>
  <c r="BH42" i="10"/>
  <c r="BH48" i="10" s="1"/>
  <c r="BI42" i="10"/>
  <c r="BI48" i="10" s="1"/>
  <c r="BP42" i="10"/>
  <c r="BQ42" i="10"/>
  <c r="BL42" i="10"/>
  <c r="BJ42" i="10"/>
  <c r="BJ48" i="10" s="1"/>
  <c r="BO42" i="10"/>
  <c r="AV34" i="12"/>
  <c r="AS34" i="12"/>
  <c r="AG6" i="12"/>
  <c r="AG3" i="12" s="1"/>
  <c r="AE6" i="12"/>
  <c r="AE4" i="12" s="1"/>
  <c r="AP47" i="12"/>
  <c r="AT47" i="12"/>
  <c r="AD6" i="12"/>
  <c r="AD4" i="12" s="1"/>
  <c r="AF6" i="12"/>
  <c r="AF4" i="12" s="1"/>
  <c r="AH6" i="12"/>
  <c r="AH3" i="12" s="1"/>
  <c r="AI6" i="12"/>
  <c r="AI3" i="12" s="1"/>
  <c r="AC6" i="12"/>
  <c r="AC3" i="12" s="1"/>
  <c r="AZ46" i="12"/>
  <c r="AU68" i="12"/>
  <c r="AO67" i="12"/>
  <c r="AR67" i="12"/>
  <c r="AT68" i="12"/>
  <c r="AP46" i="12"/>
  <c r="AO35" i="12"/>
  <c r="AN13" i="12"/>
  <c r="AN68" i="12"/>
  <c r="AR68" i="12"/>
  <c r="AR47" i="12"/>
  <c r="F20" i="12"/>
  <c r="AW35" i="12"/>
  <c r="F6" i="12"/>
  <c r="BA46" i="12"/>
  <c r="AN35" i="12"/>
  <c r="AS67" i="12"/>
  <c r="AW46" i="12"/>
  <c r="G7" i="12"/>
  <c r="AO47" i="12"/>
  <c r="F8" i="12"/>
  <c r="AU67" i="12"/>
  <c r="AT34" i="12"/>
  <c r="AU34" i="12"/>
  <c r="AN46" i="12"/>
  <c r="AV68" i="12"/>
  <c r="F7" i="12"/>
  <c r="G23" i="12"/>
  <c r="AO23" i="12"/>
  <c r="F22" i="12"/>
  <c r="BA34" i="12"/>
  <c r="AV67" i="12"/>
  <c r="F19" i="12"/>
  <c r="AN12" i="12"/>
  <c r="AN34" i="12"/>
  <c r="AN67" i="12"/>
  <c r="AT67" i="12"/>
  <c r="AO34" i="12"/>
  <c r="AX46" i="12"/>
  <c r="AQ68" i="12"/>
  <c r="AO68" i="12"/>
  <c r="AS68" i="12"/>
  <c r="AV35" i="12"/>
  <c r="AP68" i="12"/>
  <c r="AS23" i="12"/>
  <c r="BB46" i="12"/>
  <c r="AQ46" i="12"/>
  <c r="AY34" i="12"/>
  <c r="AZ34" i="12"/>
  <c r="G22" i="12"/>
  <c r="AW34" i="12"/>
  <c r="AC19" i="10"/>
  <c r="AC22" i="10"/>
  <c r="AC23" i="10"/>
  <c r="AC25" i="10"/>
  <c r="AC26" i="10"/>
  <c r="AC18" i="10"/>
  <c r="AC24" i="10"/>
  <c r="I38" i="10"/>
  <c r="AN57" i="10"/>
  <c r="AN58" i="10" s="1"/>
  <c r="AI47" i="10"/>
  <c r="BB36" i="10"/>
  <c r="E19" i="12" a="1"/>
  <c r="G24" i="12" a="1"/>
  <c r="E6" i="12" a="1"/>
  <c r="AT46" i="12" a="1"/>
  <c r="E20" i="12" a="1"/>
  <c r="F23" i="12" a="1"/>
  <c r="AO46" i="12" a="1"/>
  <c r="AU46" i="12" a="1"/>
  <c r="BC46" i="12" a="1"/>
  <c r="AY46" i="12" a="1"/>
  <c r="AR46" i="12" a="1"/>
  <c r="AV46" i="12" a="1"/>
  <c r="AS46" i="12" a="1"/>
  <c r="AI56" i="21" l="1"/>
  <c r="AC10" i="21" s="1"/>
  <c r="AD10" i="21" s="1"/>
  <c r="AC9" i="21"/>
  <c r="AD9" i="21" s="1"/>
  <c r="AC3" i="21"/>
  <c r="AD3" i="21" s="1"/>
  <c r="AI58" i="21"/>
  <c r="AC5" i="21" s="1"/>
  <c r="AD5" i="21" s="1"/>
  <c r="AC12" i="21"/>
  <c r="AD12" i="21" s="1" a="1"/>
  <c r="AD12" i="21" s="1"/>
  <c r="K8" i="12"/>
  <c r="J15" i="12"/>
  <c r="K15" i="12"/>
  <c r="T6" i="12"/>
  <c r="T3" i="12" s="1"/>
  <c r="E20" i="12"/>
  <c r="E6" i="12"/>
  <c r="E19" i="12"/>
  <c r="BI47" i="10"/>
  <c r="O37" i="10" s="1"/>
  <c r="BO48" i="10"/>
  <c r="BO47" i="10"/>
  <c r="U37" i="10" s="1"/>
  <c r="BN47" i="10"/>
  <c r="T37" i="10" s="1"/>
  <c r="BN48" i="10"/>
  <c r="BJ47" i="10"/>
  <c r="P37" i="10" s="1"/>
  <c r="BB47" i="10"/>
  <c r="H37" i="10" s="1"/>
  <c r="BL48" i="10"/>
  <c r="BL47" i="10"/>
  <c r="R37" i="10" s="1"/>
  <c r="BG48" i="10"/>
  <c r="BG47" i="10"/>
  <c r="M37" i="10" s="1"/>
  <c r="BF47" i="10"/>
  <c r="L37" i="10" s="1"/>
  <c r="BC47" i="10"/>
  <c r="I37" i="10" s="1"/>
  <c r="I39" i="10" s="1"/>
  <c r="AD19" i="10" s="1"/>
  <c r="BC48" i="10"/>
  <c r="BM48" i="10"/>
  <c r="BM47" i="10"/>
  <c r="S37" i="10" s="1"/>
  <c r="M41" i="10"/>
  <c r="P41" i="10"/>
  <c r="T41" i="10"/>
  <c r="H40" i="10"/>
  <c r="M40" i="10"/>
  <c r="V40" i="10"/>
  <c r="U40" i="10"/>
  <c r="S41" i="10"/>
  <c r="N41" i="10"/>
  <c r="Q40" i="10"/>
  <c r="N40" i="10"/>
  <c r="V41" i="10"/>
  <c r="R41" i="10"/>
  <c r="R40" i="10"/>
  <c r="L40" i="10"/>
  <c r="S40" i="10"/>
  <c r="B30" i="10"/>
  <c r="W40" i="10"/>
  <c r="U41" i="10"/>
  <c r="P40" i="10"/>
  <c r="W41" i="10"/>
  <c r="B29" i="10"/>
  <c r="Q41" i="10"/>
  <c r="I40" i="10"/>
  <c r="O40" i="10"/>
  <c r="O41" i="10"/>
  <c r="T40" i="10"/>
  <c r="L41" i="10"/>
  <c r="B14" i="10"/>
  <c r="BQ47" i="10"/>
  <c r="W37" i="10" s="1"/>
  <c r="BQ48" i="10"/>
  <c r="BH47" i="10"/>
  <c r="N37" i="10" s="1"/>
  <c r="BK48" i="10"/>
  <c r="BK47" i="10"/>
  <c r="Q37" i="10" s="1"/>
  <c r="AE3" i="12"/>
  <c r="AE2" i="12" s="1"/>
  <c r="I41" i="10"/>
  <c r="BP47" i="10"/>
  <c r="V37" i="10" s="1"/>
  <c r="BP48" i="10"/>
  <c r="AG4" i="12"/>
  <c r="BU6" i="12" s="1"/>
  <c r="AH4" i="12"/>
  <c r="BV6" i="12" s="1"/>
  <c r="AB6" i="12"/>
  <c r="AB3" i="12" s="1"/>
  <c r="AD3" i="12"/>
  <c r="AD2" i="12" s="1"/>
  <c r="AI4" i="12"/>
  <c r="AI2" i="12" s="1"/>
  <c r="AA6" i="12"/>
  <c r="BO4" i="12" s="1"/>
  <c r="AF3" i="12"/>
  <c r="BT6" i="12" s="1"/>
  <c r="Y6" i="12"/>
  <c r="BM4" i="12" s="1"/>
  <c r="AC4" i="12"/>
  <c r="BQ6" i="12" s="1"/>
  <c r="U6" i="12"/>
  <c r="BI4" i="12" s="1"/>
  <c r="X6" i="12"/>
  <c r="X3" i="12" s="1"/>
  <c r="AO46" i="12"/>
  <c r="Z6" i="12"/>
  <c r="BN4" i="12" s="1"/>
  <c r="AY46" i="12"/>
  <c r="AU46" i="12"/>
  <c r="F23" i="12"/>
  <c r="AT46" i="12"/>
  <c r="G24" i="12"/>
  <c r="AR46" i="12"/>
  <c r="AS46" i="12"/>
  <c r="AV46" i="12"/>
  <c r="BC46" i="12"/>
  <c r="BU5" i="12"/>
  <c r="BW5" i="12"/>
  <c r="BV5" i="12"/>
  <c r="BQ5" i="12"/>
  <c r="H36" i="10"/>
  <c r="H41" i="10"/>
  <c r="BC45" i="12" a="1"/>
  <c r="E23" i="12" a="1"/>
  <c r="AN23" i="12" a="1"/>
  <c r="AS45" i="12" a="1"/>
  <c r="AR45" i="12" a="1"/>
  <c r="AT45" i="12" a="1"/>
  <c r="AO45" i="12" a="1"/>
  <c r="AU45" i="12" a="1"/>
  <c r="AW45" i="12" a="1"/>
  <c r="BB45" i="12" a="1"/>
  <c r="E7" i="12" a="1"/>
  <c r="BA45" i="12" a="1"/>
  <c r="F24" i="12" a="1"/>
  <c r="AZ45" i="12" a="1"/>
  <c r="AY45" i="12" a="1"/>
  <c r="AV45" i="12" a="1"/>
  <c r="AN45" i="12" a="1"/>
  <c r="E22" i="12" a="1"/>
  <c r="AX45" i="12" a="1"/>
  <c r="J6" i="12" l="1"/>
  <c r="K6" i="12"/>
  <c r="K19" i="12"/>
  <c r="K20" i="12"/>
  <c r="BH4" i="12"/>
  <c r="AH2" i="12"/>
  <c r="Y3" i="12"/>
  <c r="AG2" i="12"/>
  <c r="BP4" i="12"/>
  <c r="BS5" i="12"/>
  <c r="BS6" i="12"/>
  <c r="AW45" i="12"/>
  <c r="BA45" i="12"/>
  <c r="AU45" i="12"/>
  <c r="AA4" i="12" s="1"/>
  <c r="AT45" i="12"/>
  <c r="Z4" i="12" s="1"/>
  <c r="AY45" i="12"/>
  <c r="AZ45" i="12"/>
  <c r="E23" i="12"/>
  <c r="AX45" i="12"/>
  <c r="AN45" i="12"/>
  <c r="E7" i="12"/>
  <c r="AO45" i="12"/>
  <c r="U4" i="12" s="1"/>
  <c r="AR45" i="12"/>
  <c r="X4" i="12" s="1"/>
  <c r="BL6" i="12" s="1"/>
  <c r="AS45" i="12"/>
  <c r="Y4" i="12" s="1"/>
  <c r="BB45" i="12"/>
  <c r="BC45" i="12"/>
  <c r="E22" i="12"/>
  <c r="AV45" i="12"/>
  <c r="AB4" i="12" s="1"/>
  <c r="AB2" i="12" s="1"/>
  <c r="M42" i="10"/>
  <c r="AN55" i="10"/>
  <c r="AN56" i="10" s="1"/>
  <c r="Q43" i="10"/>
  <c r="Q39" i="10"/>
  <c r="AD27" i="10" s="1"/>
  <c r="N42" i="10"/>
  <c r="AO55" i="10"/>
  <c r="AO56" i="10" s="1"/>
  <c r="U43" i="10"/>
  <c r="U39" i="10"/>
  <c r="AD31" i="10" s="1"/>
  <c r="W42" i="10"/>
  <c r="AX55" i="10"/>
  <c r="AX56" i="10" s="1"/>
  <c r="O42" i="10"/>
  <c r="AP55" i="10"/>
  <c r="AP56" i="10" s="1"/>
  <c r="O43" i="10"/>
  <c r="O39" i="10"/>
  <c r="AD25" i="10" s="1"/>
  <c r="N39" i="10"/>
  <c r="AD24" i="10" s="1"/>
  <c r="N43" i="10"/>
  <c r="AJ55" i="10"/>
  <c r="AJ56" i="10" s="1"/>
  <c r="I42" i="10"/>
  <c r="S42" i="10"/>
  <c r="AT55" i="10"/>
  <c r="AT56" i="10" s="1"/>
  <c r="S39" i="10"/>
  <c r="AD29" i="10" s="1"/>
  <c r="S43" i="10"/>
  <c r="T39" i="10"/>
  <c r="AD30" i="10" s="1"/>
  <c r="T43" i="10"/>
  <c r="T42" i="10"/>
  <c r="AU55" i="10"/>
  <c r="AU56" i="10" s="1"/>
  <c r="Q42" i="10"/>
  <c r="AR55" i="10"/>
  <c r="AR56" i="10" s="1"/>
  <c r="R43" i="10"/>
  <c r="R39" i="10"/>
  <c r="AD28" i="10" s="1"/>
  <c r="AM55" i="10"/>
  <c r="AM56" i="10" s="1"/>
  <c r="L42" i="10"/>
  <c r="U42" i="10"/>
  <c r="I43" i="10"/>
  <c r="P42" i="10"/>
  <c r="AQ55" i="10"/>
  <c r="AQ56" i="10" s="1"/>
  <c r="L39" i="10"/>
  <c r="AD22" i="10" s="1"/>
  <c r="L43" i="10"/>
  <c r="M39" i="10"/>
  <c r="AD23" i="10" s="1"/>
  <c r="M43" i="10"/>
  <c r="BR5" i="12"/>
  <c r="V43" i="10"/>
  <c r="V39" i="10"/>
  <c r="AD32" i="10" s="1"/>
  <c r="W39" i="10"/>
  <c r="AD33" i="10" s="1"/>
  <c r="W43" i="10"/>
  <c r="B31" i="10"/>
  <c r="AS55" i="10"/>
  <c r="AS56" i="10" s="1"/>
  <c r="R42" i="10"/>
  <c r="V42" i="10"/>
  <c r="P39" i="10"/>
  <c r="AD26" i="10" s="1"/>
  <c r="P43" i="10"/>
  <c r="BR6" i="12"/>
  <c r="AF2" i="12"/>
  <c r="AA3" i="12"/>
  <c r="BO5" i="12" s="1"/>
  <c r="BT5" i="12"/>
  <c r="BW6" i="12"/>
  <c r="AC2" i="12"/>
  <c r="BL4" i="12"/>
  <c r="U3" i="12"/>
  <c r="Z3" i="12"/>
  <c r="AN23" i="12"/>
  <c r="F24" i="12"/>
  <c r="BP6" i="12"/>
  <c r="AI57" i="10"/>
  <c r="AI58" i="10" s="1"/>
  <c r="H38" i="10"/>
  <c r="H39" i="10" s="1"/>
  <c r="AD18" i="10" s="1"/>
  <c r="H42" i="10"/>
  <c r="AI55" i="10"/>
  <c r="H43" i="10"/>
  <c r="E24" i="12" a="1"/>
  <c r="BM5" i="12" l="1"/>
  <c r="BL5" i="12"/>
  <c r="J22" i="12"/>
  <c r="K22" i="12"/>
  <c r="J23" i="12"/>
  <c r="K23" i="12"/>
  <c r="K7" i="12"/>
  <c r="Y2" i="12"/>
  <c r="T4" i="12"/>
  <c r="BP5" i="12"/>
  <c r="E24" i="12"/>
  <c r="AA2" i="12"/>
  <c r="U2" i="12"/>
  <c r="BO6" i="12"/>
  <c r="BI6" i="12"/>
  <c r="BI5" i="12"/>
  <c r="BM6" i="12"/>
  <c r="X2" i="12"/>
  <c r="BN6" i="12"/>
  <c r="Z2" i="12"/>
  <c r="BN5" i="12"/>
  <c r="AI56" i="10"/>
  <c r="BH6" i="12" l="1"/>
  <c r="BH5" i="12"/>
  <c r="K24" i="12"/>
  <c r="J24" i="12"/>
  <c r="T2" i="12"/>
  <c r="BD31" i="10"/>
  <c r="AK38" i="10" s="1"/>
  <c r="AK42" i="10" l="1"/>
  <c r="BD38" i="10"/>
  <c r="BE31" i="10"/>
  <c r="AL38" i="10" s="1"/>
  <c r="BE38" i="10" l="1"/>
  <c r="AL42" i="10"/>
  <c r="BD42" i="10"/>
  <c r="BX31" i="10"/>
  <c r="AL37" i="10" s="1"/>
  <c r="AL48" i="10" l="1"/>
  <c r="BE42" i="10"/>
  <c r="AL41" i="10"/>
  <c r="BE37" i="10"/>
  <c r="BW31" i="10"/>
  <c r="AK37" i="10" s="1"/>
  <c r="BE48" i="10" l="1"/>
  <c r="AK41" i="10"/>
  <c r="BD37" i="10"/>
  <c r="BD48" i="10" s="1"/>
  <c r="AK48" i="10"/>
  <c r="AC6" i="10" s="1"/>
  <c r="AD6" i="10" s="1"/>
  <c r="AL46" i="10"/>
  <c r="AL49" i="10"/>
  <c r="AL53" i="10"/>
  <c r="BE41" i="10"/>
  <c r="CQ31" i="10"/>
  <c r="AL36" i="10" s="1"/>
  <c r="CP31" i="10"/>
  <c r="AK36" i="10" s="1"/>
  <c r="BE36" i="10" l="1"/>
  <c r="BE47" i="10" s="1"/>
  <c r="K37" i="10" s="1"/>
  <c r="AL47" i="10"/>
  <c r="K44" i="10"/>
  <c r="AL54" i="10"/>
  <c r="K34" i="10"/>
  <c r="K40" i="10"/>
  <c r="BE46" i="10"/>
  <c r="K35" i="10" s="1"/>
  <c r="BE49" i="10"/>
  <c r="BD36" i="10"/>
  <c r="BD47" i="10" s="1"/>
  <c r="J37" i="10" s="1"/>
  <c r="AK47" i="10"/>
  <c r="AK49" i="10"/>
  <c r="AK46" i="10"/>
  <c r="AK53" i="10"/>
  <c r="BD41" i="10"/>
  <c r="AV55" i="10"/>
  <c r="AV56" i="10" s="1"/>
  <c r="AW55" i="10"/>
  <c r="AW56" i="10" s="1"/>
  <c r="AQ45" i="12" a="1"/>
  <c r="AP45" i="12" a="1"/>
  <c r="AQ34" i="12" a="1"/>
  <c r="AQ67" i="12" a="1"/>
  <c r="AQ12" i="12" a="1"/>
  <c r="AQ12" i="12" l="1"/>
  <c r="AQ67" i="12"/>
  <c r="W6" i="12" s="1"/>
  <c r="AQ34" i="12"/>
  <c r="AP45" i="12"/>
  <c r="AQ45" i="12"/>
  <c r="AC21" i="10"/>
  <c r="J44" i="10"/>
  <c r="AK54" i="10"/>
  <c r="AC8" i="10" s="1"/>
  <c r="AD8" i="10" s="1"/>
  <c r="AC7" i="10"/>
  <c r="AD7" i="10" s="1"/>
  <c r="J34" i="10"/>
  <c r="J40" i="10"/>
  <c r="AC4" i="10"/>
  <c r="AD4" i="10" s="1"/>
  <c r="J36" i="10"/>
  <c r="J41" i="10"/>
  <c r="K36" i="10"/>
  <c r="K41" i="10"/>
  <c r="AL55" i="10" s="1"/>
  <c r="AL56" i="10" s="1"/>
  <c r="BD46" i="10"/>
  <c r="J35" i="10" s="1"/>
  <c r="BD49" i="10"/>
  <c r="AP67" i="12" a="1"/>
  <c r="AQ23" i="12" a="1"/>
  <c r="AP12" i="12" a="1"/>
  <c r="AP23" i="12" a="1"/>
  <c r="AP34" i="12" a="1"/>
  <c r="AQ23" i="12" l="1"/>
  <c r="W4" i="12" s="1"/>
  <c r="AP34" i="12"/>
  <c r="AP23" i="12"/>
  <c r="AP67" i="12"/>
  <c r="V6" i="12" s="1"/>
  <c r="AP12" i="12"/>
  <c r="AL57" i="10"/>
  <c r="AL58" i="10" s="1"/>
  <c r="K38" i="10"/>
  <c r="K39" i="10" s="1"/>
  <c r="AD21" i="10" s="1"/>
  <c r="J43" i="10"/>
  <c r="AC20" i="10"/>
  <c r="K43" i="10"/>
  <c r="J38" i="10"/>
  <c r="J39" i="10" s="1"/>
  <c r="AD20" i="10" s="1"/>
  <c r="W3" i="12"/>
  <c r="BK4" i="12"/>
  <c r="AK57" i="10"/>
  <c r="AC3" i="10" s="1"/>
  <c r="AD3" i="10" s="1"/>
  <c r="AK58" i="10"/>
  <c r="K42" i="10"/>
  <c r="J42" i="10"/>
  <c r="AK55" i="10"/>
  <c r="AC5" i="10" l="1"/>
  <c r="AD5" i="10" s="1"/>
  <c r="AC2" i="10"/>
  <c r="AD2" i="10" s="1"/>
  <c r="AC12" i="10"/>
  <c r="AD12" i="10" s="1" a="1"/>
  <c r="AD12" i="10" s="1"/>
  <c r="BJ4" i="12"/>
  <c r="N8" i="12" s="1"/>
  <c r="O8" i="12" s="1"/>
  <c r="V4" i="12"/>
  <c r="N6" i="12" s="1"/>
  <c r="O6" i="12" s="1"/>
  <c r="V3" i="12"/>
  <c r="N7" i="12"/>
  <c r="O7" i="12" s="1"/>
  <c r="W2" i="12"/>
  <c r="BK5" i="12"/>
  <c r="BK6" i="12"/>
  <c r="AK56" i="10"/>
  <c r="AC10" i="10" s="1"/>
  <c r="AD10" i="10" s="1"/>
  <c r="AC9" i="10"/>
  <c r="AD9" i="10" s="1"/>
  <c r="BJ5" i="12" l="1"/>
  <c r="N9" i="12" s="1"/>
  <c r="O9" i="12" s="1"/>
  <c r="V2" i="12"/>
  <c r="BJ6" i="12"/>
  <c r="N10" i="12" s="1"/>
  <c r="O10" i="12" s="1"/>
  <c r="N4" i="12"/>
  <c r="O4" i="12" s="1"/>
  <c r="S10" i="12" l="1" a="1"/>
  <c r="N2" i="12"/>
  <c r="O2" i="12" s="1"/>
  <c r="BL14" i="12" l="1"/>
  <c r="BL28" i="12"/>
  <c r="BL30" i="12"/>
  <c r="BI27" i="12"/>
  <c r="BI28" i="12"/>
  <c r="BI29" i="12"/>
  <c r="BI30" i="12"/>
  <c r="BL16" i="12"/>
  <c r="BL22" i="12"/>
  <c r="BI22" i="12"/>
  <c r="BL15" i="12"/>
  <c r="BL17" i="12"/>
  <c r="BH15" i="12"/>
  <c r="BH16" i="12"/>
  <c r="BK16" i="12" s="1"/>
  <c r="BH17" i="12"/>
  <c r="BK17" i="12" s="1"/>
  <c r="BH18" i="12"/>
  <c r="BK18" i="12" s="1"/>
  <c r="BI14" i="12"/>
  <c r="BI17" i="12"/>
  <c r="BI20" i="12"/>
  <c r="BL19" i="12"/>
  <c r="BL21" i="12"/>
  <c r="BH19" i="12"/>
  <c r="BK19" i="12" s="1"/>
  <c r="BH20" i="12"/>
  <c r="BK20" i="12" s="1"/>
  <c r="BH21" i="12"/>
  <c r="BK21" i="12" s="1"/>
  <c r="BH22" i="12"/>
  <c r="BK22" i="12" s="1"/>
  <c r="S10" i="12"/>
  <c r="BH14" i="12" s="1"/>
  <c r="BK14" i="12" s="1"/>
  <c r="BL18" i="12"/>
  <c r="BL20" i="12"/>
  <c r="BI21" i="12"/>
  <c r="BL23" i="12"/>
  <c r="BL25" i="12"/>
  <c r="BH23" i="12"/>
  <c r="BK23" i="12" s="1"/>
  <c r="BH24" i="12"/>
  <c r="BK24" i="12" s="1"/>
  <c r="BH25" i="12"/>
  <c r="BK25" i="12" s="1"/>
  <c r="BH26" i="12"/>
  <c r="BK26" i="12" s="1"/>
  <c r="Z11" i="12" a="1"/>
  <c r="Z11" i="12" s="1"/>
  <c r="BI15" i="12"/>
  <c r="BI19" i="12"/>
  <c r="BL27" i="12"/>
  <c r="BL29" i="12"/>
  <c r="BH27" i="12"/>
  <c r="BK27" i="12" s="1"/>
  <c r="BH28" i="12"/>
  <c r="BK28" i="12" s="1"/>
  <c r="BH29" i="12"/>
  <c r="BK29" i="12" s="1"/>
  <c r="BH30" i="12"/>
  <c r="BK30" i="12" s="1"/>
  <c r="BI18" i="12"/>
  <c r="BL24" i="12"/>
  <c r="BL26" i="12"/>
  <c r="BI23" i="12"/>
  <c r="BI24" i="12"/>
  <c r="BI25" i="12"/>
  <c r="BI26" i="12"/>
  <c r="BI16" i="12"/>
  <c r="BK15" i="12" l="1"/>
  <c r="AF11" i="12" s="1" a="1"/>
  <c r="AF11" i="12" s="1"/>
  <c r="AC11" i="12" a="1"/>
  <c r="AC11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<sst xmlns="http://schemas.openxmlformats.org/spreadsheetml/2006/main" count="1355" uniqueCount="213">
  <si>
    <t>Team Name:</t>
  </si>
  <si>
    <t>Mythago 1st Mens</t>
  </si>
  <si>
    <t>&lt; Fill in the yellow boxes throughout the doc</t>
  </si>
  <si>
    <t>Tournament:</t>
  </si>
  <si>
    <t>MIR2017</t>
  </si>
  <si>
    <t>Roster:</t>
  </si>
  <si>
    <t>Name</t>
  </si>
  <si>
    <t>Number</t>
  </si>
  <si>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</si>
  <si>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</si>
  <si>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</si>
  <si>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</si>
  <si>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</si>
  <si>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</si>
  <si>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</si>
  <si>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</si>
  <si>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</si>
  <si>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</si>
  <si>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</si>
  <si>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Player 12</t>
  </si>
  <si>
    <t>Player 13</t>
  </si>
  <si>
    <t>Player 14</t>
  </si>
  <si>
    <t>Player 15</t>
  </si>
  <si>
    <t>Player 16</t>
  </si>
  <si>
    <t>Jonny</t>
  </si>
  <si>
    <t>Marius</t>
  </si>
  <si>
    <t>Max</t>
  </si>
  <si>
    <t>Dan</t>
  </si>
  <si>
    <t>Apat</t>
  </si>
  <si>
    <t>Ed</t>
  </si>
  <si>
    <t>Joe</t>
  </si>
  <si>
    <t>Nate</t>
  </si>
  <si>
    <t>Matt</t>
  </si>
  <si>
    <t>Player</t>
  </si>
  <si>
    <t>Aggregate</t>
  </si>
  <si>
    <t>Total Number of Players</t>
  </si>
  <si>
    <t>Aggreagate was</t>
  </si>
  <si>
    <t>CONCAT(LEFT(F23,6)," ",F24)</t>
  </si>
  <si>
    <t>Players on the line</t>
  </si>
  <si>
    <t>-a-side</t>
  </si>
  <si>
    <t>Number of Games</t>
  </si>
  <si>
    <t>Game (1)</t>
  </si>
  <si>
    <t>Game (2)</t>
  </si>
  <si>
    <t>Game (3)</t>
  </si>
  <si>
    <t>Game (4)</t>
  </si>
  <si>
    <t>Game (5)</t>
  </si>
  <si>
    <t>Total</t>
  </si>
  <si>
    <t>Average</t>
  </si>
  <si>
    <t>Awards</t>
  </si>
  <si>
    <t>Player Stats:</t>
  </si>
  <si>
    <t>Number of players</t>
  </si>
  <si>
    <t>MVP</t>
  </si>
  <si>
    <t>Best score</t>
  </si>
  <si>
    <t>Score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</si>
  <si>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</si>
  <si>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</si>
  <si>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</si>
  <si>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</si>
  <si>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</si>
  <si>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</si>
  <si>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</si>
  <si>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</si>
  <si>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</si>
  <si>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</si>
  <si>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</si>
  <si>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</si>
  <si>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</si>
  <si>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</si>
  <si>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</si>
  <si>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</si>
  <si>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</si>
  <si>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Prob score on O</t>
  </si>
  <si>
    <t>Number of points</t>
  </si>
  <si>
    <t>Offence MVP</t>
  </si>
  <si>
    <t>Best O Score</t>
  </si>
  <si>
    <t>O score</t>
  </si>
  <si>
    <t>Prob score on D</t>
  </si>
  <si>
    <t>Number of turns</t>
  </si>
  <si>
    <t>Lethal Assassin</t>
  </si>
  <si>
    <t>Best score rate on O</t>
  </si>
  <si>
    <t>D score</t>
  </si>
  <si>
    <t>Pos / point</t>
  </si>
  <si>
    <t>No. O Starts</t>
  </si>
  <si>
    <t>Defence MVP</t>
  </si>
  <si>
    <t>Best D Score</t>
  </si>
  <si>
    <t>Points</t>
  </si>
  <si>
    <t>Glass Cannon</t>
  </si>
  <si>
    <t>Total Posessions</t>
  </si>
  <si>
    <t>D machine</t>
  </si>
  <si>
    <t>Most likely to regain posession</t>
  </si>
  <si>
    <t>Posessions</t>
  </si>
  <si>
    <t>Gentle Giant</t>
  </si>
  <si>
    <t>Pos per Point</t>
  </si>
  <si>
    <t>Marathon Man</t>
  </si>
  <si>
    <t>Most Posessions</t>
  </si>
  <si>
    <t>Turns per point</t>
  </si>
  <si>
    <t>Grinder</t>
  </si>
  <si>
    <t>Most Posessions per point</t>
  </si>
  <si>
    <t>x</t>
  </si>
  <si>
    <t>Great Offence with worst defence</t>
  </si>
  <si>
    <t xml:space="preserve">We score </t>
  </si>
  <si>
    <t>Great Defence with worst offence</t>
  </si>
  <si>
    <t>O Score</t>
  </si>
  <si>
    <t>D Score</t>
  </si>
  <si>
    <t>We concede</t>
  </si>
  <si>
    <t>O Goal Rate</t>
  </si>
  <si>
    <t>Turns Won</t>
  </si>
  <si>
    <t>Turns Lost</t>
  </si>
  <si>
    <t>No. O Posessions</t>
  </si>
  <si>
    <t>No. D Posessions</t>
  </si>
  <si>
    <t>Score rate</t>
  </si>
  <si>
    <t>Game (6)</t>
  </si>
  <si>
    <t>Pos Loss Rate</t>
  </si>
  <si>
    <t>Game (7)</t>
  </si>
  <si>
    <t>Concede rate</t>
  </si>
  <si>
    <t>Game (8)</t>
  </si>
  <si>
    <t>Pos Win Rate</t>
  </si>
  <si>
    <t>Game (9)</t>
  </si>
  <si>
    <t>Predicted Goals for</t>
  </si>
  <si>
    <t>D Concede Rate</t>
  </si>
  <si>
    <t>Predicted Goals Against</t>
  </si>
  <si>
    <t>Net</t>
  </si>
  <si>
    <t>O start goal</t>
  </si>
  <si>
    <t>O start concede</t>
  </si>
  <si>
    <t>D start goal</t>
  </si>
  <si>
    <t>D start concede</t>
  </si>
  <si>
    <t>O goal rate</t>
  </si>
  <si>
    <t>O concede rate</t>
  </si>
  <si>
    <t>D goal rate</t>
  </si>
  <si>
    <t>Bench OG Rate</t>
  </si>
  <si>
    <t>D concede rate</t>
  </si>
  <si>
    <t>Pos / OG</t>
  </si>
  <si>
    <t>Pos / OC</t>
  </si>
  <si>
    <t>Pos / DG</t>
  </si>
  <si>
    <t>Pos / DC</t>
  </si>
  <si>
    <t>No. O / OG</t>
  </si>
  <si>
    <t>No. D / OG</t>
  </si>
  <si>
    <t>No. D / DG</t>
  </si>
  <si>
    <t>No. O / DG</t>
  </si>
  <si>
    <t>Bench DC Rate</t>
  </si>
  <si>
    <t>Opponent:</t>
  </si>
  <si>
    <t>Bath 1</t>
  </si>
  <si>
    <t>Point Number</t>
  </si>
  <si>
    <t># Turns</t>
  </si>
  <si>
    <t>No. Players</t>
  </si>
  <si>
    <t>Result</t>
  </si>
  <si>
    <t>We Score</t>
  </si>
  <si>
    <t>Lose Disc</t>
  </si>
  <si>
    <t>Win disc</t>
  </si>
  <si>
    <t>Concede point</t>
  </si>
  <si>
    <t>Offensive starts</t>
  </si>
  <si>
    <t>Output Table</t>
  </si>
  <si>
    <t>Winner</t>
  </si>
  <si>
    <t>Win Disc</t>
  </si>
  <si>
    <t>They Score</t>
  </si>
  <si>
    <t>Our holds</t>
  </si>
  <si>
    <t>Our breaks</t>
  </si>
  <si>
    <t>Op holds</t>
  </si>
  <si>
    <t>Op breaks</t>
  </si>
  <si>
    <t>Game Number</t>
  </si>
  <si>
    <t>Input Table:</t>
  </si>
  <si>
    <t xml:space="preserve">Your input </t>
  </si>
  <si>
    <t>goes here &gt;</t>
  </si>
  <si>
    <t>Starts on Defence</t>
  </si>
  <si>
    <t>Us</t>
  </si>
  <si>
    <t>Players per side</t>
  </si>
  <si>
    <t>Table of Game Properties</t>
  </si>
  <si>
    <t>Best Offence and Worst Defence</t>
  </si>
  <si>
    <t>LVP</t>
  </si>
  <si>
    <t>Final Scores</t>
  </si>
  <si>
    <t>Scores</t>
  </si>
  <si>
    <t>Totals Table</t>
  </si>
  <si>
    <t>Bench</t>
  </si>
  <si>
    <t>Score Rate</t>
  </si>
  <si>
    <t>Column1</t>
  </si>
  <si>
    <t>Bench SR</t>
  </si>
  <si>
    <t>Concession Rate</t>
  </si>
  <si>
    <t>Bench CR</t>
  </si>
  <si>
    <t>Win turn</t>
  </si>
  <si>
    <t>Player Score</t>
  </si>
  <si>
    <t>Lose turn</t>
  </si>
  <si>
    <t>Vs bench</t>
  </si>
  <si>
    <t>Points played</t>
  </si>
  <si>
    <t>O starts</t>
  </si>
  <si>
    <t>O Posession</t>
  </si>
  <si>
    <t>D Posession</t>
  </si>
  <si>
    <t>Weighted Outputs</t>
  </si>
  <si>
    <t>Awards Only</t>
  </si>
  <si>
    <t>Posessions per point</t>
  </si>
  <si>
    <t>Prob O Success</t>
  </si>
  <si>
    <t>Prob D Success</t>
  </si>
  <si>
    <t>Points Played</t>
  </si>
  <si>
    <t>Bath 2</t>
  </si>
  <si>
    <t>We can get all the data we need from who starts on D, the number of turns per point, and who plays</t>
  </si>
  <si>
    <t>At the minute we crunch all the numbers together, but it may be possible to do each individual separately</t>
  </si>
  <si>
    <t>The key thing is to look at the outcome per posession. Each posession results in a turnover or a goal. This gives people a score-rate</t>
  </si>
  <si>
    <t>The number of O and D posessions will always be within one of each other</t>
  </si>
  <si>
    <t>The above needs to be done considering every point, in order to get the team performance</t>
  </si>
  <si>
    <t>The we do it again using only the points in which a certain player played to get their individual score</t>
  </si>
  <si>
    <t>This can then be scaled up by the number of posessions in the game to get a game score if the player was always on the pitch</t>
  </si>
  <si>
    <t>They will get an offence score and a defence score, based on their score and turnover rates</t>
  </si>
  <si>
    <t>These can be directly summed for a final score, since a game has equal O and D points</t>
  </si>
  <si>
    <t>We then compare these to the team, though maybe we should do player vs bench</t>
  </si>
  <si>
    <t>Player scores are still entangled with eachother</t>
  </si>
  <si>
    <t>There is also no control for the wind right now</t>
  </si>
  <si>
    <t>When comparing games, we can't scale by posessions played, because it encourages more easy-game points</t>
  </si>
  <si>
    <t>Thus the best thing to do is probably average scoring and turnover rates (linearly or other?)</t>
  </si>
  <si>
    <t>does this mean that high-scoring games have more influence than low-scoring? &lt; no, if you don't scale by posessions per game</t>
  </si>
  <si>
    <t>This can be done before or after subtraction from bench rates</t>
  </si>
  <si>
    <t>Probability of O success = O score rate / ( 1 - ( O fail rate x D success rate ) )</t>
  </si>
  <si>
    <t>Probability of D success is the above multiplied by one more D success</t>
  </si>
  <si>
    <t>If a player plays few than three points or rests for fewer than three points, their score shouldn't count</t>
  </si>
  <si>
    <t>Maybe change MVP to weigh input by how close the game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</si>
</sst>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rgb="FF000000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rgb="FF8EA9D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2" fontId="0" fillId="0" borderId="0" xfId="0" applyNumberFormat="1"/>
    <xf numFmtId="164" fontId="0" fillId="0" borderId="0" xfId="0" applyNumberFormat="1"/>
    <xf numFmtId="0" fontId="0" fillId="0" borderId="3" xfId="0" applyBorder="1"/>
    <xf numFmtId="0" fontId="3" fillId="0" borderId="4" xfId="0" applyFont="1" applyBorder="1"/>
    <xf numFmtId="0" fontId="3" fillId="0" borderId="5" xfId="0" applyFont="1" applyBorder="1"/>
    <xf numFmtId="0" fontId="0" fillId="3" borderId="2" xfId="0" applyFill="1" applyBorder="1"/>
    <xf numFmtId="0" fontId="0" fillId="0" borderId="2" xfId="0" applyBorder="1"/>
    <xf numFmtId="0" fontId="1" fillId="2" borderId="7" xfId="0" applyFont="1" applyFill="1" applyBorder="1"/>
    <xf numFmtId="0" fontId="1" fillId="2" borderId="6" xfId="0" applyFont="1" applyFill="1" applyBorder="1"/>
    <xf numFmtId="0" fontId="3" fillId="3" borderId="7" xfId="0" applyFont="1" applyFill="1" applyBorder="1"/>
    <xf numFmtId="0" fontId="0" fillId="3" borderId="6" xfId="0" applyFill="1" applyBorder="1"/>
    <xf numFmtId="0" fontId="3" fillId="3" borderId="8" xfId="0" applyFont="1" applyFill="1" applyBorder="1"/>
    <xf numFmtId="0" fontId="3" fillId="0" borderId="7" xfId="0" applyFont="1" applyBorder="1"/>
    <xf numFmtId="0" fontId="0" fillId="0" borderId="6" xfId="0" applyBorder="1"/>
    <xf numFmtId="0" fontId="3" fillId="0" borderId="8" xfId="0" applyFont="1" applyBorder="1"/>
    <xf numFmtId="0" fontId="0" fillId="0" borderId="0" xfId="0" quotePrefix="1"/>
    <xf numFmtId="0" fontId="1" fillId="2" borderId="9" xfId="0" applyFont="1" applyFill="1" applyBorder="1"/>
    <xf numFmtId="0" fontId="0" fillId="3" borderId="7" xfId="0" applyFill="1" applyBorder="1"/>
    <xf numFmtId="0" fontId="0" fillId="0" borderId="7" xfId="0" applyBorder="1"/>
    <xf numFmtId="2" fontId="0" fillId="3" borderId="6" xfId="0" applyNumberFormat="1" applyFill="1" applyBorder="1"/>
    <xf numFmtId="2" fontId="0" fillId="0" borderId="6" xfId="0" applyNumberFormat="1" applyBorder="1"/>
    <xf numFmtId="2" fontId="0" fillId="0" borderId="3" xfId="0" applyNumberFormat="1" applyBorder="1"/>
    <xf numFmtId="0" fontId="1" fillId="2" borderId="10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6" xfId="0" applyFont="1" applyFill="1" applyBorder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0" xfId="0" applyFont="1"/>
    <xf numFmtId="0" fontId="1" fillId="0" borderId="0" xfId="0" applyFont="1"/>
    <xf numFmtId="164" fontId="0" fillId="0" borderId="6" xfId="0" applyNumberFormat="1" applyBorder="1"/>
    <xf numFmtId="1" fontId="0" fillId="0" borderId="0" xfId="0" applyNumberFormat="1"/>
    <xf numFmtId="1" fontId="0" fillId="3" borderId="3" xfId="0" applyNumberFormat="1" applyFill="1" applyBorder="1"/>
    <xf numFmtId="0" fontId="0" fillId="0" borderId="15" xfId="0" applyBorder="1"/>
    <xf numFmtId="164" fontId="0" fillId="0" borderId="15" xfId="0" applyNumberFormat="1" applyBorder="1"/>
    <xf numFmtId="0" fontId="0" fillId="7" borderId="0" xfId="0" applyFill="1"/>
    <xf numFmtId="0" fontId="0" fillId="7" borderId="1" xfId="0" applyFill="1" applyBorder="1"/>
    <xf numFmtId="0" fontId="0" fillId="8" borderId="1" xfId="0" applyFill="1" applyBorder="1"/>
    <xf numFmtId="2" fontId="0" fillId="0" borderId="15" xfId="0" applyNumberFormat="1" applyBorder="1"/>
    <xf numFmtId="1" fontId="0" fillId="0" borderId="15" xfId="0" applyNumberFormat="1" applyBorder="1"/>
    <xf numFmtId="0" fontId="0" fillId="9" borderId="0" xfId="0" applyFill="1"/>
    <xf numFmtId="0" fontId="0" fillId="5" borderId="0" xfId="0" applyFill="1" applyAlignment="1">
      <alignment horizontal="center"/>
    </xf>
    <xf numFmtId="0" fontId="0" fillId="3" borderId="3" xfId="0" applyFill="1" applyBorder="1"/>
    <xf numFmtId="0" fontId="3" fillId="3" borderId="16" xfId="0" applyFont="1" applyFill="1" applyBorder="1"/>
    <xf numFmtId="0" fontId="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'Game (1)'!$AD$17</c:f>
              <c:strCache>
                <c:ptCount val="1"/>
                <c:pt idx="0">
                  <c:v>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'Game (1)'!$AC$18:$AC$33</c:f>
              <c:numCache>
                <c:formatCode>0</c:formatCode>
                <c:ptCount val="16"/>
                <c:pt idx="0">
                  <c:v>10</c:v>
                </c:pt>
                <c:pt idx="1">
                  <c:v>32</c:v>
                </c:pt>
                <c:pt idx="2">
                  <c:v>28</c:v>
                </c:pt>
                <c:pt idx="3">
                  <c:v>22</c:v>
                </c:pt>
                <c:pt idx="4">
                  <c:v>24</c:v>
                </c:pt>
                <c:pt idx="5">
                  <c:v>29</c:v>
                </c:pt>
                <c:pt idx="6">
                  <c:v>2</c:v>
                </c:pt>
                <c:pt idx="7">
                  <c:v>38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'Game (1)'!$AD$18:$AD$33</c:f>
              <c:numCache>
                <c:formatCode>0.00</c:formatCode>
                <c:ptCount val="16"/>
                <c:pt idx="0">
                  <c:v>-7.1428571428571425E-2</c:v>
                </c:pt>
                <c:pt idx="1">
                  <c:v>0.59019607843137245</c:v>
                </c:pt>
                <c:pt idx="2">
                  <c:v>-0.21282051282051279</c:v>
                </c:pt>
                <c:pt idx="3">
                  <c:v>-0.125</c:v>
                </c:pt>
                <c:pt idx="4">
                  <c:v>0.6547202797202798</c:v>
                </c:pt>
                <c:pt idx="5">
                  <c:v>-0.40238095238095239</c:v>
                </c:pt>
                <c:pt idx="6">
                  <c:v>-1.1111111111111112</c:v>
                </c:pt>
                <c:pt idx="7">
                  <c:v>0</c:v>
                </c:pt>
                <c:pt idx="8">
                  <c:v>-0.2277777777777778</c:v>
                </c:pt>
                <c:pt idx="9">
                  <c:v>-5.2631578947368418E-2</c:v>
                </c:pt>
                <c:pt idx="10">
                  <c:v>-5.2631578947368418E-2</c:v>
                </c:pt>
                <c:pt idx="11">
                  <c:v>-5.2631578947368418E-2</c:v>
                </c:pt>
                <c:pt idx="12">
                  <c:v>-5.2631578947368418E-2</c:v>
                </c:pt>
                <c:pt idx="13">
                  <c:v>-5.2631578947368418E-2</c:v>
                </c:pt>
                <c:pt idx="14">
                  <c:v>-5.2631578947368418E-2</c:v>
                </c:pt>
                <c:pt idx="15">
                  <c:v>-5.2631578947368418E-2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AB-41F9-B1AF-B3B74F05D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804600"/>
        <c:axId val="426806200"/>
      </c:scatterChart>
      <c:valAx>
        <c:axId val="42680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06200"/>
        <c:crosses val="autoZero"/>
        <c:crossBetween val="midCat"/>
      </c:valAx>
      <c:valAx>
        <c:axId val="42680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04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'Game (2)'!$AD$17</c:f>
              <c:strCache>
                <c:ptCount val="1"/>
                <c:pt idx="0">
                  <c:v>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'Game (2)'!$AC$18:$AC$33</c:f>
              <c:numCache>
                <c:formatCode>0</c:formatCode>
                <c:ptCount val="16"/>
                <c:pt idx="0">
                  <c:v>11</c:v>
                </c:pt>
                <c:pt idx="1">
                  <c:v>14</c:v>
                </c:pt>
                <c:pt idx="2">
                  <c:v>20</c:v>
                </c:pt>
                <c:pt idx="3">
                  <c:v>13</c:v>
                </c:pt>
                <c:pt idx="4">
                  <c:v>23</c:v>
                </c:pt>
                <c:pt idx="5">
                  <c:v>20</c:v>
                </c:pt>
                <c:pt idx="6">
                  <c:v>10</c:v>
                </c:pt>
                <c:pt idx="7">
                  <c:v>30</c:v>
                </c:pt>
                <c:pt idx="8">
                  <c:v>14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'Game (2)'!$AD$18:$AD$33</c:f>
              <c:numCache>
                <c:formatCode>0.00</c:formatCode>
                <c:ptCount val="16"/>
                <c:pt idx="0">
                  <c:v>-0.39999999999999997</c:v>
                </c:pt>
                <c:pt idx="1">
                  <c:v>0.31944444444444442</c:v>
                </c:pt>
                <c:pt idx="2">
                  <c:v>-0.22121212121212119</c:v>
                </c:pt>
                <c:pt idx="3">
                  <c:v>-9.5238095238095233E-2</c:v>
                </c:pt>
                <c:pt idx="4">
                  <c:v>-4.545454545454547E-2</c:v>
                </c:pt>
                <c:pt idx="5">
                  <c:v>0.39999999999999997</c:v>
                </c:pt>
                <c:pt idx="6">
                  <c:v>-0.24545454545454548</c:v>
                </c:pt>
                <c:pt idx="7">
                  <c:v>0</c:v>
                </c:pt>
                <c:pt idx="8">
                  <c:v>0.11309523809523819</c:v>
                </c:pt>
                <c:pt idx="9">
                  <c:v>3.7499999999999978E-2</c:v>
                </c:pt>
                <c:pt idx="10">
                  <c:v>3.7499999999999978E-2</c:v>
                </c:pt>
                <c:pt idx="11">
                  <c:v>3.7499999999999978E-2</c:v>
                </c:pt>
                <c:pt idx="12">
                  <c:v>3.7499999999999978E-2</c:v>
                </c:pt>
                <c:pt idx="13">
                  <c:v>3.7499999999999978E-2</c:v>
                </c:pt>
                <c:pt idx="14">
                  <c:v>3.7499999999999978E-2</c:v>
                </c:pt>
                <c:pt idx="15">
                  <c:v>3.7499999999999978E-2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3A-4870-A58E-3AE919462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804600"/>
        <c:axId val="426806200"/>
      </c:scatterChart>
      <c:valAx>
        <c:axId val="42680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06200"/>
        <c:crosses val="autoZero"/>
        <c:crossBetween val="midCat"/>
      </c:valAx>
      <c:valAx>
        <c:axId val="42680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04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'Game (3)'!$AD$17</c:f>
              <c:strCache>
                <c:ptCount val="1"/>
                <c:pt idx="0">
                  <c:v>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'Game (3)'!$AC$18:$AC$33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'Game (3)'!$AD$18:$AD$33</c:f>
              <c:numCache>
                <c:formatCode>0.00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A6-4C95-ABB5-96EECFA45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804600"/>
        <c:axId val="426806200"/>
      </c:scatterChart>
      <c:valAx>
        <c:axId val="42680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06200"/>
        <c:crosses val="autoZero"/>
        <c:crossBetween val="midCat"/>
      </c:valAx>
      <c:valAx>
        <c:axId val="42680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04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'Game (4)'!$AD$17</c:f>
              <c:strCache>
                <c:ptCount val="1"/>
                <c:pt idx="0">
                  <c:v>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'Game (4)'!$AC$18:$AC$33</c:f>
              <c:numCache>
                <c:formatCode>0</c:formatCode>
                <c:ptCount val="16"/>
                <c:pt idx="0">
                  <c:v>32</c:v>
                </c:pt>
                <c:pt idx="1">
                  <c:v>9</c:v>
                </c:pt>
                <c:pt idx="2">
                  <c:v>38</c:v>
                </c:pt>
                <c:pt idx="3">
                  <c:v>33</c:v>
                </c:pt>
                <c:pt idx="4">
                  <c:v>25</c:v>
                </c:pt>
                <c:pt idx="5">
                  <c:v>12</c:v>
                </c:pt>
                <c:pt idx="6">
                  <c:v>25</c:v>
                </c:pt>
                <c:pt idx="7">
                  <c:v>32</c:v>
                </c:pt>
                <c:pt idx="8">
                  <c:v>29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'Game (4)'!$AD$18:$AD$33</c:f>
              <c:numCache>
                <c:formatCode>0.00</c:formatCode>
                <c:ptCount val="16"/>
                <c:pt idx="0">
                  <c:v>-0.31008403361344539</c:v>
                </c:pt>
                <c:pt idx="1">
                  <c:v>-1.4761904761904763</c:v>
                </c:pt>
                <c:pt idx="2">
                  <c:v>1.4761904761904763</c:v>
                </c:pt>
                <c:pt idx="3">
                  <c:v>0.44975490196078433</c:v>
                </c:pt>
                <c:pt idx="4">
                  <c:v>-0.52820512820512822</c:v>
                </c:pt>
                <c:pt idx="5">
                  <c:v>-0.43940242763772164</c:v>
                </c:pt>
                <c:pt idx="6">
                  <c:v>0.35475635475635481</c:v>
                </c:pt>
                <c:pt idx="7">
                  <c:v>0.5117647058823529</c:v>
                </c:pt>
                <c:pt idx="8">
                  <c:v>-0.12222222222222223</c:v>
                </c:pt>
                <c:pt idx="9">
                  <c:v>-0.14311594202898548</c:v>
                </c:pt>
                <c:pt idx="10">
                  <c:v>-0.14311594202898548</c:v>
                </c:pt>
                <c:pt idx="11">
                  <c:v>-0.14311594202898548</c:v>
                </c:pt>
                <c:pt idx="12">
                  <c:v>-0.14311594202898548</c:v>
                </c:pt>
                <c:pt idx="13">
                  <c:v>-0.14311594202898548</c:v>
                </c:pt>
                <c:pt idx="14">
                  <c:v>-0.14311594202898548</c:v>
                </c:pt>
                <c:pt idx="15">
                  <c:v>-0.14311594202898548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78-47CF-A16A-4EB416B64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804600"/>
        <c:axId val="426806200"/>
      </c:scatterChart>
      <c:valAx>
        <c:axId val="42680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06200"/>
        <c:crosses val="autoZero"/>
        <c:crossBetween val="midCat"/>
      </c:valAx>
      <c:valAx>
        <c:axId val="42680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04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'Game (5)'!$AD$17</c:f>
              <c:strCache>
                <c:ptCount val="1"/>
                <c:pt idx="0">
                  <c:v>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'Game (5)'!$AC$18:$AC$33</c:f>
              <c:numCache>
                <c:formatCode>0</c:formatCode>
                <c:ptCount val="16"/>
                <c:pt idx="0">
                  <c:v>32</c:v>
                </c:pt>
                <c:pt idx="1">
                  <c:v>9</c:v>
                </c:pt>
                <c:pt idx="2">
                  <c:v>38</c:v>
                </c:pt>
                <c:pt idx="3">
                  <c:v>33</c:v>
                </c:pt>
                <c:pt idx="4">
                  <c:v>25</c:v>
                </c:pt>
                <c:pt idx="5">
                  <c:v>12</c:v>
                </c:pt>
                <c:pt idx="6">
                  <c:v>25</c:v>
                </c:pt>
                <c:pt idx="7">
                  <c:v>32</c:v>
                </c:pt>
                <c:pt idx="8">
                  <c:v>29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'Game (5)'!$AD$18:$AD$33</c:f>
              <c:numCache>
                <c:formatCode>0.00</c:formatCode>
                <c:ptCount val="16"/>
                <c:pt idx="0">
                  <c:v>-0.31008403361344539</c:v>
                </c:pt>
                <c:pt idx="1">
                  <c:v>-1.4761904761904763</c:v>
                </c:pt>
                <c:pt idx="2">
                  <c:v>1.4761904761904763</c:v>
                </c:pt>
                <c:pt idx="3">
                  <c:v>0.44975490196078433</c:v>
                </c:pt>
                <c:pt idx="4">
                  <c:v>-0.52820512820512822</c:v>
                </c:pt>
                <c:pt idx="5">
                  <c:v>-0.43940242763772164</c:v>
                </c:pt>
                <c:pt idx="6">
                  <c:v>0.35475635475635481</c:v>
                </c:pt>
                <c:pt idx="7">
                  <c:v>0.5117647058823529</c:v>
                </c:pt>
                <c:pt idx="8">
                  <c:v>-0.12222222222222223</c:v>
                </c:pt>
                <c:pt idx="9">
                  <c:v>-0.14311594202898548</c:v>
                </c:pt>
                <c:pt idx="10">
                  <c:v>-0.14311594202898548</c:v>
                </c:pt>
                <c:pt idx="11">
                  <c:v>-0.14311594202898548</c:v>
                </c:pt>
                <c:pt idx="12">
                  <c:v>-0.14311594202898548</c:v>
                </c:pt>
                <c:pt idx="13">
                  <c:v>-0.14311594202898548</c:v>
                </c:pt>
                <c:pt idx="14">
                  <c:v>-0.14311594202898548</c:v>
                </c:pt>
                <c:pt idx="15">
                  <c:v>-0.14311594202898548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43-4768-B09A-3EEB5568B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804600"/>
        <c:axId val="426806200"/>
      </c:scatterChart>
      <c:valAx>
        <c:axId val="42680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06200"/>
        <c:crosses val="autoZero"/>
        <c:crossBetween val="midCat"/>
      </c:valAx>
      <c:valAx>
        <c:axId val="42680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04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205740</xdr:colOff>
      <xdr:row>34</xdr:row>
      <xdr:rowOff>114300</xdr:rowOff>
    </xdr:from>
    <xdr:to>
      <xdr:col>30</xdr:col>
      <xdr:colOff>1417320</xdr:colOff>
      <xdr:row>49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41E75A-A8CB-8CCD-9596-967F196EF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205740</xdr:colOff>
      <xdr:row>34</xdr:row>
      <xdr:rowOff>114300</xdr:rowOff>
    </xdr:from>
    <xdr:to>
      <xdr:col>30</xdr:col>
      <xdr:colOff>1417320</xdr:colOff>
      <xdr:row>49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E062B3-01E4-48D7-86A1-ADD284A067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205740</xdr:colOff>
      <xdr:row>34</xdr:row>
      <xdr:rowOff>114300</xdr:rowOff>
    </xdr:from>
    <xdr:to>
      <xdr:col>30</xdr:col>
      <xdr:colOff>1417320</xdr:colOff>
      <xdr:row>49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233903-CC2F-40C1-BEF9-4FC53D497A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205740</xdr:colOff>
      <xdr:row>34</xdr:row>
      <xdr:rowOff>114300</xdr:rowOff>
    </xdr:from>
    <xdr:to>
      <xdr:col>30</xdr:col>
      <xdr:colOff>1417320</xdr:colOff>
      <xdr:row>49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4E598B-9ED9-42E1-BF8B-9500F7F5F2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205740</xdr:colOff>
      <xdr:row>34</xdr:row>
      <xdr:rowOff>114300</xdr:rowOff>
    </xdr:from>
    <xdr:to>
      <xdr:col>30</xdr:col>
      <xdr:colOff>1417320</xdr:colOff>
      <xdr:row>49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62FD94-DF14-4BAD-A8ED-240CA7E34D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2FBA-770C-40D9-9466-2BCFAD23BB69}">
  <dimension ref="A1:U31"/>
  <sheetViews>
    <sheetView workbookViewId="0">
      <selection activeCell="S14" sqref="S14"/>
    </sheetView>
  </sheetViews>
  <sheetFormatPr defaultRowHeight="14.45"/>
  <cols>
    <col min="1" max="1" width="12.85546875" customWidth="1"/>
  </cols>
  <sheetData>
    <row r="1" spans="1:21">
      <c r="A1" t="s">
        <v>0</v>
      </c>
      <c r="B1" s="48" t="s">
        <v>1</v>
      </c>
      <c r="C1" s="48"/>
      <c r="D1" s="48"/>
      <c r="E1" s="48"/>
      <c r="G1" t="s">
        <v>2</v>
      </c>
    </row>
    <row r="2" spans="1:21">
      <c r="A2" t="s">
        <v>3</v>
      </c>
      <c r="B2" s="48" t="s">
        <v>4</v>
      </c>
      <c r="C2" s="48"/>
      <c r="D2" s="48"/>
      <c r="E2" s="48"/>
    </row>
    <row r="6" spans="1:21">
      <c r="A6" t="s">
        <v>5</v>
      </c>
    </row>
    <row r="7" spans="1:21">
      <c r="B7" t="s">
        <v>6</v>
      </c>
      <c r="C7" t="s">
        <v>7</v>
      </c>
      <c r="F7" s="29" t="s">
        <v>8</v>
      </c>
      <c r="G7" s="29" t="s">
        <v>9</v>
      </c>
      <c r="H7" s="29" t="s">
        <v>10</v>
      </c>
      <c r="I7" s="29" t="s">
        <v>11</v>
      </c>
      <c r="J7" s="29" t="s">
        <v>12</v>
      </c>
      <c r="K7" s="29" t="s">
        <v>13</v>
      </c>
      <c r="L7" s="29" t="s">
        <v>14</v>
      </c>
      <c r="M7" s="29" t="s">
        <v>15</v>
      </c>
      <c r="N7" s="29" t="s">
        <v>16</v>
      </c>
      <c r="O7" s="29" t="s">
        <v>17</v>
      </c>
      <c r="P7" s="29" t="s">
        <v>18</v>
      </c>
      <c r="Q7" s="29" t="s">
        <v>19</v>
      </c>
      <c r="R7" s="29" t="s">
        <v>20</v>
      </c>
      <c r="S7" s="29" t="s">
        <v>21</v>
      </c>
      <c r="T7" s="29" t="s">
        <v>22</v>
      </c>
      <c r="U7" s="29" t="s">
        <v>23</v>
      </c>
    </row>
    <row r="8" spans="1:21">
      <c r="A8" t="s">
        <v>8</v>
      </c>
      <c r="B8" t="s">
        <v>24</v>
      </c>
      <c r="C8">
        <v>10</v>
      </c>
      <c r="E8" t="s">
        <v>6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  <c r="O8" s="28" t="s">
        <v>33</v>
      </c>
      <c r="P8" s="28" t="s">
        <v>33</v>
      </c>
      <c r="Q8" s="28" t="s">
        <v>33</v>
      </c>
      <c r="R8" s="28" t="s">
        <v>33</v>
      </c>
      <c r="S8" s="28" t="s">
        <v>33</v>
      </c>
      <c r="T8" s="28" t="s">
        <v>33</v>
      </c>
      <c r="U8" s="28" t="s">
        <v>33</v>
      </c>
    </row>
    <row r="9" spans="1:21">
      <c r="A9" t="s">
        <v>9</v>
      </c>
      <c r="B9" t="s">
        <v>25</v>
      </c>
      <c r="C9">
        <v>20</v>
      </c>
      <c r="E9" t="s">
        <v>7</v>
      </c>
      <c r="F9">
        <v>10</v>
      </c>
      <c r="G9">
        <v>20</v>
      </c>
      <c r="H9">
        <v>2</v>
      </c>
      <c r="I9">
        <v>3</v>
      </c>
      <c r="J9">
        <v>8</v>
      </c>
      <c r="K9">
        <v>19</v>
      </c>
      <c r="L9">
        <v>14</v>
      </c>
      <c r="M9">
        <v>1</v>
      </c>
      <c r="N9">
        <v>17</v>
      </c>
      <c r="O9" s="28">
        <v>110</v>
      </c>
      <c r="P9" s="28">
        <v>111</v>
      </c>
      <c r="Q9" s="28">
        <v>112</v>
      </c>
      <c r="R9" s="28">
        <v>113</v>
      </c>
      <c r="S9" s="28">
        <v>114</v>
      </c>
      <c r="T9" s="28">
        <v>115</v>
      </c>
      <c r="U9" s="28">
        <v>116</v>
      </c>
    </row>
    <row r="10" spans="1:21">
      <c r="A10" t="s">
        <v>10</v>
      </c>
      <c r="B10" t="s">
        <v>26</v>
      </c>
      <c r="C10">
        <v>2</v>
      </c>
    </row>
    <row r="11" spans="1:21">
      <c r="A11" t="s">
        <v>11</v>
      </c>
      <c r="B11" t="s">
        <v>27</v>
      </c>
      <c r="C11">
        <v>3</v>
      </c>
      <c r="E11" t="s">
        <v>34</v>
      </c>
      <c r="F11" t="str">
        <f>F8</f>
        <v>Jonny</v>
      </c>
      <c r="G11" t="str">
        <f t="shared" ref="G11:U11" si="0">G8</f>
        <v>Marius</v>
      </c>
      <c r="H11" t="str">
        <f t="shared" si="0"/>
        <v>Max</v>
      </c>
      <c r="I11" t="str">
        <f t="shared" si="0"/>
        <v>Dan</v>
      </c>
      <c r="J11" t="str">
        <f t="shared" si="0"/>
        <v>Apat</v>
      </c>
      <c r="K11" t="str">
        <f t="shared" si="0"/>
        <v>Ed</v>
      </c>
      <c r="L11" t="str">
        <f t="shared" si="0"/>
        <v>Joe</v>
      </c>
      <c r="M11" t="str">
        <f t="shared" si="0"/>
        <v>Nate</v>
      </c>
      <c r="N11" t="str">
        <f t="shared" si="0"/>
        <v>Matt</v>
      </c>
      <c r="O11" t="str">
        <f t="shared" si="0"/>
        <v>Player</v>
      </c>
      <c r="P11" t="str">
        <f t="shared" si="0"/>
        <v>Player</v>
      </c>
      <c r="Q11" t="str">
        <f t="shared" si="0"/>
        <v>Player</v>
      </c>
      <c r="R11" t="str">
        <f t="shared" si="0"/>
        <v>Player</v>
      </c>
      <c r="S11" t="str">
        <f t="shared" si="0"/>
        <v>Player</v>
      </c>
      <c r="T11" t="str">
        <f t="shared" si="0"/>
        <v>Player</v>
      </c>
      <c r="U11" t="str">
        <f t="shared" si="0"/>
        <v>Player</v>
      </c>
    </row>
    <row r="12" spans="1:21">
      <c r="A12" t="s">
        <v>12</v>
      </c>
      <c r="B12" t="s">
        <v>28</v>
      </c>
      <c r="C12">
        <v>8</v>
      </c>
    </row>
    <row r="13" spans="1:21">
      <c r="A13" t="s">
        <v>13</v>
      </c>
      <c r="B13" t="s">
        <v>29</v>
      </c>
      <c r="C13">
        <v>19</v>
      </c>
      <c r="E13" t="s">
        <v>35</v>
      </c>
    </row>
    <row r="14" spans="1:21" ht="15">
      <c r="A14" t="s">
        <v>14</v>
      </c>
      <c r="B14" t="s">
        <v>30</v>
      </c>
      <c r="C14">
        <v>14</v>
      </c>
      <c r="E14" s="28">
        <v>9</v>
      </c>
      <c r="I14" t="s">
        <v>36</v>
      </c>
      <c r="K14" t="s">
        <v>37</v>
      </c>
    </row>
    <row r="15" spans="1:21">
      <c r="A15" t="s">
        <v>15</v>
      </c>
      <c r="B15" t="s">
        <v>31</v>
      </c>
      <c r="C15">
        <v>1</v>
      </c>
    </row>
    <row r="16" spans="1:21">
      <c r="A16" t="s">
        <v>16</v>
      </c>
      <c r="B16" t="s">
        <v>32</v>
      </c>
      <c r="C16">
        <v>17</v>
      </c>
      <c r="E16" t="s">
        <v>38</v>
      </c>
    </row>
    <row r="17" spans="1:21">
      <c r="A17" t="s">
        <v>17</v>
      </c>
      <c r="B17" t="s">
        <v>33</v>
      </c>
      <c r="C17">
        <v>99</v>
      </c>
      <c r="E17" s="28">
        <v>5</v>
      </c>
      <c r="F17" s="17" t="s">
        <v>39</v>
      </c>
    </row>
    <row r="18" spans="1:21">
      <c r="A18" t="s">
        <v>18</v>
      </c>
      <c r="B18" t="s">
        <v>33</v>
      </c>
      <c r="C18">
        <v>98</v>
      </c>
    </row>
    <row r="19" spans="1:21">
      <c r="A19" t="s">
        <v>19</v>
      </c>
      <c r="B19" t="s">
        <v>33</v>
      </c>
      <c r="C19">
        <v>97</v>
      </c>
    </row>
    <row r="20" spans="1:21">
      <c r="A20" t="s">
        <v>20</v>
      </c>
      <c r="B20" t="s">
        <v>33</v>
      </c>
      <c r="C20">
        <v>96</v>
      </c>
    </row>
    <row r="21" spans="1:21">
      <c r="A21" t="s">
        <v>21</v>
      </c>
      <c r="B21" t="s">
        <v>33</v>
      </c>
      <c r="C21">
        <v>95</v>
      </c>
    </row>
    <row r="22" spans="1:21">
      <c r="A22" t="s">
        <v>22</v>
      </c>
      <c r="B22" t="s">
        <v>33</v>
      </c>
      <c r="C22">
        <v>94</v>
      </c>
    </row>
    <row r="23" spans="1:21">
      <c r="A23" t="s">
        <v>23</v>
      </c>
      <c r="B23" t="s">
        <v>33</v>
      </c>
      <c r="C23">
        <v>93</v>
      </c>
      <c r="F23" t="str" cm="1">
        <f t="array" ref="F23:U24">_xlfn._xlws.SORT(F8:U9,2,1,TRUE)</f>
        <v>Nate</v>
      </c>
      <c r="G23" t="str">
        <v>Max</v>
      </c>
      <c r="H23" t="str">
        <v>Dan</v>
      </c>
      <c r="I23" t="str">
        <v>Apat</v>
      </c>
      <c r="J23" t="str">
        <v>Jonny</v>
      </c>
      <c r="K23" t="str">
        <v>Joe</v>
      </c>
      <c r="L23" t="str">
        <v>Matt</v>
      </c>
      <c r="M23" t="str">
        <v>Ed</v>
      </c>
      <c r="N23" t="str">
        <v>Marius</v>
      </c>
      <c r="O23" t="str">
        <v>Player</v>
      </c>
      <c r="P23" t="str">
        <v>Player</v>
      </c>
      <c r="Q23" t="str">
        <v>Player</v>
      </c>
      <c r="R23" t="str">
        <v>Player</v>
      </c>
      <c r="S23" t="str">
        <v>Player</v>
      </c>
      <c r="T23" t="str">
        <v>Player</v>
      </c>
      <c r="U23" t="str">
        <v>Player</v>
      </c>
    </row>
    <row r="24" spans="1:21">
      <c r="F24">
        <v>1</v>
      </c>
      <c r="G24">
        <v>2</v>
      </c>
      <c r="H24">
        <v>3</v>
      </c>
      <c r="I24">
        <v>8</v>
      </c>
      <c r="J24">
        <v>10</v>
      </c>
      <c r="K24">
        <v>14</v>
      </c>
      <c r="L24">
        <v>17</v>
      </c>
      <c r="M24">
        <v>19</v>
      </c>
      <c r="N24">
        <v>20</v>
      </c>
      <c r="O24">
        <v>110</v>
      </c>
      <c r="P24">
        <v>111</v>
      </c>
      <c r="Q24">
        <v>112</v>
      </c>
      <c r="R24">
        <v>113</v>
      </c>
      <c r="S24">
        <v>114</v>
      </c>
      <c r="T24">
        <v>115</v>
      </c>
      <c r="U24">
        <v>116</v>
      </c>
    </row>
    <row r="29" spans="1:21" ht="15"/>
    <row r="30" spans="1:21" ht="15"/>
    <row r="31" spans="1:21" ht="15"/>
  </sheetData>
  <mergeCells count="2">
    <mergeCell ref="B1:E1"/>
    <mergeCell ref="B2:E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60A2-768A-4DD8-AA17-48B1ECADF1D5}">
  <dimension ref="A1:BW75"/>
  <sheetViews>
    <sheetView workbookViewId="0">
      <pane ySplit="1" topLeftCell="A2" activePane="bottomLeft" state="frozen"/>
      <selection pane="bottomLeft" activeCell="A2" sqref="A2"/>
      <selection activeCell="V1" sqref="V1"/>
    </sheetView>
  </sheetViews>
  <sheetFormatPr defaultRowHeight="14.45"/>
  <cols>
    <col min="1" max="1" width="15.85546875" bestFit="1" customWidth="1"/>
    <col min="2" max="2" width="5.28515625" customWidth="1"/>
    <col min="3" max="3" width="5.28515625" hidden="1" customWidth="1"/>
    <col min="4" max="4" width="20.28515625" bestFit="1" customWidth="1"/>
    <col min="5" max="8" width="8.5703125" customWidth="1"/>
    <col min="9" max="9" width="8.5703125" style="40" customWidth="1"/>
    <col min="10" max="10" width="8.5703125" customWidth="1"/>
    <col min="11" max="11" width="8.5703125" style="40" customWidth="1"/>
    <col min="12" max="12" width="3.7109375" customWidth="1"/>
    <col min="13" max="13" width="13.28515625" bestFit="1" customWidth="1"/>
    <col min="16" max="16" width="29" customWidth="1"/>
    <col min="17" max="17" width="3.5703125" customWidth="1"/>
    <col min="19" max="19" width="11.28515625" customWidth="1"/>
    <col min="37" max="37" width="10.7109375" bestFit="1" customWidth="1"/>
    <col min="38" max="38" width="10.7109375" customWidth="1"/>
    <col min="39" max="39" width="10.7109375" bestFit="1" customWidth="1"/>
    <col min="59" max="59" width="14.140625" bestFit="1" customWidth="1"/>
  </cols>
  <sheetData>
    <row r="1" spans="1:75">
      <c r="A1" t="s">
        <v>40</v>
      </c>
      <c r="E1" t="s">
        <v>41</v>
      </c>
      <c r="F1" t="s">
        <v>42</v>
      </c>
      <c r="G1" t="s">
        <v>43</v>
      </c>
      <c r="H1" t="s">
        <v>44</v>
      </c>
      <c r="I1" s="40" t="s">
        <v>45</v>
      </c>
      <c r="J1" t="s">
        <v>46</v>
      </c>
      <c r="K1" s="40" t="s">
        <v>47</v>
      </c>
      <c r="M1" s="47" t="s">
        <v>48</v>
      </c>
      <c r="S1" s="42" t="s">
        <v>49</v>
      </c>
      <c r="T1" s="42" t="str">
        <f>'Front Page'!F11</f>
        <v>Jonny</v>
      </c>
      <c r="U1" s="42" t="str">
        <f>'Front Page'!G11</f>
        <v>Marius</v>
      </c>
      <c r="V1" s="42" t="str">
        <f>'Front Page'!H11</f>
        <v>Max</v>
      </c>
      <c r="W1" s="42" t="str">
        <f>'Front Page'!I11</f>
        <v>Dan</v>
      </c>
      <c r="X1" s="42" t="str">
        <f>'Front Page'!J11</f>
        <v>Apat</v>
      </c>
      <c r="Y1" s="42" t="str">
        <f>'Front Page'!K11</f>
        <v>Ed</v>
      </c>
      <c r="Z1" s="42" t="str">
        <f>'Front Page'!L11</f>
        <v>Joe</v>
      </c>
      <c r="AA1" s="42" t="str">
        <f>'Front Page'!M11</f>
        <v>Nate</v>
      </c>
      <c r="AB1" s="42" t="str">
        <f>'Front Page'!N11</f>
        <v>Matt</v>
      </c>
      <c r="AC1" s="42" t="str">
        <f>'Front Page'!O11</f>
        <v>Player</v>
      </c>
      <c r="AD1" s="42" t="str">
        <f>'Front Page'!P11</f>
        <v>Player</v>
      </c>
      <c r="AE1" s="42" t="str">
        <f>'Front Page'!Q11</f>
        <v>Player</v>
      </c>
      <c r="AF1" s="42" t="str">
        <f>'Front Page'!R11</f>
        <v>Player</v>
      </c>
      <c r="AG1" s="42" t="str">
        <f>'Front Page'!S11</f>
        <v>Player</v>
      </c>
      <c r="AH1" s="42" t="str">
        <f>'Front Page'!T11</f>
        <v>Player</v>
      </c>
      <c r="AI1" s="42" t="str">
        <f>'Front Page'!U11</f>
        <v>Player</v>
      </c>
      <c r="AN1" t="s">
        <v>8</v>
      </c>
      <c r="AO1" t="s">
        <v>9</v>
      </c>
      <c r="AP1" t="s">
        <v>10</v>
      </c>
      <c r="AQ1" t="s">
        <v>11</v>
      </c>
      <c r="AR1" t="s">
        <v>12</v>
      </c>
      <c r="AS1" t="s">
        <v>13</v>
      </c>
      <c r="AT1" t="s">
        <v>14</v>
      </c>
      <c r="AU1" t="s">
        <v>15</v>
      </c>
      <c r="AV1" t="s">
        <v>16</v>
      </c>
      <c r="AW1" t="s">
        <v>17</v>
      </c>
      <c r="AX1" t="s">
        <v>18</v>
      </c>
      <c r="AY1" t="s">
        <v>19</v>
      </c>
      <c r="AZ1" t="s">
        <v>20</v>
      </c>
      <c r="BA1" t="s">
        <v>21</v>
      </c>
      <c r="BB1" t="s">
        <v>22</v>
      </c>
      <c r="BC1" t="s">
        <v>23</v>
      </c>
      <c r="BH1" t="s">
        <v>8</v>
      </c>
      <c r="BI1" t="s">
        <v>9</v>
      </c>
      <c r="BJ1" t="s">
        <v>10</v>
      </c>
      <c r="BK1" t="s">
        <v>11</v>
      </c>
      <c r="BL1" t="s">
        <v>12</v>
      </c>
      <c r="BM1" t="s">
        <v>13</v>
      </c>
      <c r="BN1" t="s">
        <v>14</v>
      </c>
      <c r="BO1" t="s">
        <v>15</v>
      </c>
      <c r="BP1" t="s">
        <v>16</v>
      </c>
      <c r="BQ1" t="s">
        <v>17</v>
      </c>
      <c r="BR1" t="s">
        <v>18</v>
      </c>
      <c r="BS1" t="s">
        <v>19</v>
      </c>
      <c r="BT1" t="s">
        <v>20</v>
      </c>
      <c r="BU1" t="s">
        <v>21</v>
      </c>
      <c r="BV1" t="s">
        <v>22</v>
      </c>
      <c r="BW1" t="s">
        <v>23</v>
      </c>
    </row>
    <row r="2" spans="1:75">
      <c r="A2" s="28">
        <v>3</v>
      </c>
      <c r="C2">
        <v>9</v>
      </c>
      <c r="D2" t="s">
        <v>50</v>
      </c>
      <c r="E2" s="38" cm="1">
        <f t="array" aca="1" ref="E2" ca="1">IF(BH$11&lt;$A$2+1,IF($C2="x","",INDIRECT(_xlfn.CONCAT("'",E$1,"'!B",$C2))),"")</f>
        <v>9</v>
      </c>
      <c r="F2" s="38" cm="1">
        <f t="array" aca="1" ref="F2" ca="1">IF(BI$11&lt;$A$2+1,IF($C2="x","",INDIRECT(_xlfn.CONCAT("'",F$1,"'!B",$C2))),"")</f>
        <v>9</v>
      </c>
      <c r="G2" s="38" cm="1">
        <f t="array" aca="1" ref="G2" ca="1">IF(BJ$11&lt;$A$2+1,IF($C2="x","",INDIRECT(_xlfn.CONCAT("'",G$1,"'!B",$C2))),"")</f>
        <v>9</v>
      </c>
      <c r="H2" s="38" t="str" cm="1">
        <f t="array" aca="1" ref="H2" ca="1">IF(BK$11&lt;$A$2+1,IF($C2="x","",INDIRECT(_xlfn.CONCAT("'",H$1,"'!B",$C2))),"")</f>
        <v/>
      </c>
      <c r="I2" s="46" t="str" cm="1">
        <f t="array" aca="1" ref="I2" ca="1">IF(BL$11&lt;$A$2+1,IF($C2="x","",INDIRECT(_xlfn.CONCAT("'",I$1,"'!B",$C2))),"")</f>
        <v/>
      </c>
      <c r="J2" s="38"/>
      <c r="K2" s="41">
        <f ca="1">AVERAGE(E2:I2)</f>
        <v>9</v>
      </c>
      <c r="M2" t="s">
        <v>51</v>
      </c>
      <c r="N2" s="2" t="e">
        <f ca="1">MAX(T2:AI2)</f>
        <v>#DIV/0!</v>
      </c>
      <c r="O2" s="30" t="e">
        <f ca="1">_xlfn.XLOOKUP(N2,T2:AI2,T$1:AI$1)</f>
        <v>#DIV/0!</v>
      </c>
      <c r="P2" t="s">
        <v>52</v>
      </c>
      <c r="S2" t="s">
        <v>53</v>
      </c>
      <c r="T2" s="2" t="e">
        <f ca="1">(T3+T4)/2</f>
        <v>#DIV/0!</v>
      </c>
      <c r="U2" s="2" t="e">
        <f t="shared" ref="U2:AI2" ca="1" si="0">(U3+U4)/2</f>
        <v>#DIV/0!</v>
      </c>
      <c r="V2" s="2" t="e">
        <f t="shared" ca="1" si="0"/>
        <v>#DIV/0!</v>
      </c>
      <c r="W2" s="2" t="e">
        <f t="shared" ca="1" si="0"/>
        <v>#DIV/0!</v>
      </c>
      <c r="X2" s="2" t="e">
        <f t="shared" ca="1" si="0"/>
        <v>#DIV/0!</v>
      </c>
      <c r="Y2" s="2" t="e">
        <f t="shared" ca="1" si="0"/>
        <v>#DIV/0!</v>
      </c>
      <c r="Z2" s="2" t="e">
        <f t="shared" ca="1" si="0"/>
        <v>#DIV/0!</v>
      </c>
      <c r="AA2" s="2" t="e">
        <f t="shared" ca="1" si="0"/>
        <v>#DIV/0!</v>
      </c>
      <c r="AB2" s="2" t="e">
        <f t="shared" ca="1" si="0"/>
        <v>#DIV/0!</v>
      </c>
      <c r="AC2" s="2">
        <f t="shared" ca="1" si="0"/>
        <v>-2</v>
      </c>
      <c r="AD2" s="2">
        <f t="shared" ca="1" si="0"/>
        <v>-2</v>
      </c>
      <c r="AE2" s="2">
        <f t="shared" ca="1" si="0"/>
        <v>-2</v>
      </c>
      <c r="AF2" s="2">
        <f t="shared" ca="1" si="0"/>
        <v>-2</v>
      </c>
      <c r="AG2" s="2">
        <f t="shared" ca="1" si="0"/>
        <v>-2</v>
      </c>
      <c r="AH2" s="2">
        <f t="shared" ca="1" si="0"/>
        <v>-2</v>
      </c>
      <c r="AI2" s="2">
        <f t="shared" ca="1" si="0"/>
        <v>-2</v>
      </c>
      <c r="AN2" t="s">
        <v>54</v>
      </c>
      <c r="AO2" t="s">
        <v>55</v>
      </c>
      <c r="AP2" t="s">
        <v>56</v>
      </c>
      <c r="AQ2" t="s">
        <v>57</v>
      </c>
      <c r="AR2" t="s">
        <v>58</v>
      </c>
      <c r="AS2" t="s">
        <v>59</v>
      </c>
      <c r="AT2" t="s">
        <v>60</v>
      </c>
      <c r="AU2" t="s">
        <v>61</v>
      </c>
      <c r="AV2" t="s">
        <v>62</v>
      </c>
      <c r="AW2" t="s">
        <v>63</v>
      </c>
      <c r="AX2" t="s">
        <v>64</v>
      </c>
      <c r="AY2" t="s">
        <v>65</v>
      </c>
      <c r="AZ2" t="s">
        <v>66</v>
      </c>
      <c r="BA2" t="s">
        <v>67</v>
      </c>
      <c r="BB2" t="s">
        <v>68</v>
      </c>
      <c r="BC2" t="s">
        <v>69</v>
      </c>
      <c r="BD2" t="s">
        <v>70</v>
      </c>
      <c r="BG2" t="s">
        <v>71</v>
      </c>
    </row>
    <row r="3" spans="1:75">
      <c r="C3">
        <v>10</v>
      </c>
      <c r="D3" t="s">
        <v>72</v>
      </c>
      <c r="E3" s="38" cm="1">
        <f t="array" aca="1" ref="E3" ca="1">IF(BH$11&lt;$A$2+1,IF($C3="x","",INDIRECT(_xlfn.CONCAT("'",E$1,"'!B",$C3))),"")</f>
        <v>11</v>
      </c>
      <c r="F3" s="38" cm="1">
        <f t="array" aca="1" ref="F3" ca="1">IF(BI$11&lt;$A$2+1,IF($C3="x","",INDIRECT(_xlfn.CONCAT("'",F$1,"'!B",$C3))),"")</f>
        <v>13</v>
      </c>
      <c r="G3" s="38" cm="1">
        <f t="array" aca="1" ref="G3" ca="1">IF(BJ$11&lt;$A$2+1,IF($C3="x","",INDIRECT(_xlfn.CONCAT("'",G$1,"'!B",$C3))),"")</f>
        <v>0</v>
      </c>
      <c r="H3" s="38" t="str" cm="1">
        <f t="array" aca="1" ref="H3" ca="1">IF(BK$11&lt;$A$2+1,IF($C3="x","",INDIRECT(_xlfn.CONCAT("'",H$1,"'!B",$C3))),"")</f>
        <v/>
      </c>
      <c r="I3" s="46" t="str" cm="1">
        <f t="array" aca="1" ref="I3" ca="1">IF(BL$11&lt;$A$2+1,IF($C3="x","",INDIRECT(_xlfn.CONCAT("'",I$1,"'!B",$C3))),"")</f>
        <v/>
      </c>
      <c r="J3" s="38">
        <f t="shared" ref="J3:J29" ca="1" si="1">SUM(E3:I3)</f>
        <v>24</v>
      </c>
      <c r="K3" s="41">
        <f t="shared" ref="K3:K44" ca="1" si="2">AVERAGE(E3:I3)</f>
        <v>8</v>
      </c>
      <c r="M3" t="s">
        <v>73</v>
      </c>
      <c r="P3" t="s">
        <v>74</v>
      </c>
      <c r="S3" t="s">
        <v>75</v>
      </c>
      <c r="T3" s="2" t="e">
        <f ca="1">IF(T6&lt;10,-2,AVERAGE(AN12:AN20)-AVERAGE(AN34:AN42))</f>
        <v>#DIV/0!</v>
      </c>
      <c r="U3" s="2" t="e">
        <f t="shared" ref="U3:AI3" ca="1" si="3">IF(U6&lt;10,-2,AVERAGE(AO12:AO20)-AVERAGE(AO34:AO42))</f>
        <v>#DIV/0!</v>
      </c>
      <c r="V3" s="2" t="e">
        <f t="shared" ca="1" si="3"/>
        <v>#DIV/0!</v>
      </c>
      <c r="W3" s="2" t="e">
        <f t="shared" ca="1" si="3"/>
        <v>#DIV/0!</v>
      </c>
      <c r="X3" s="2" t="e">
        <f t="shared" ca="1" si="3"/>
        <v>#DIV/0!</v>
      </c>
      <c r="Y3" s="2" t="e">
        <f t="shared" ca="1" si="3"/>
        <v>#DIV/0!</v>
      </c>
      <c r="Z3" s="2" t="e">
        <f t="shared" ca="1" si="3"/>
        <v>#DIV/0!</v>
      </c>
      <c r="AA3" s="2" t="e">
        <f t="shared" ca="1" si="3"/>
        <v>#DIV/0!</v>
      </c>
      <c r="AB3" s="2" t="e">
        <f t="shared" ca="1" si="3"/>
        <v>#DIV/0!</v>
      </c>
      <c r="AC3" s="2">
        <f t="shared" ca="1" si="3"/>
        <v>-2</v>
      </c>
      <c r="AD3" s="2">
        <f t="shared" ca="1" si="3"/>
        <v>-2</v>
      </c>
      <c r="AE3" s="2">
        <f t="shared" ca="1" si="3"/>
        <v>-2</v>
      </c>
      <c r="AF3" s="2">
        <f t="shared" ca="1" si="3"/>
        <v>-2</v>
      </c>
      <c r="AG3" s="2">
        <f t="shared" ca="1" si="3"/>
        <v>-2</v>
      </c>
      <c r="AH3" s="2">
        <f t="shared" ca="1" si="3"/>
        <v>-2</v>
      </c>
      <c r="AI3" s="2">
        <f t="shared" ca="1" si="3"/>
        <v>-2</v>
      </c>
      <c r="AN3" t="str">
        <f>_xlfn.CONCAT("A",AO2)</f>
        <v>AI</v>
      </c>
      <c r="AO3" t="str">
        <f t="shared" ref="AO3:BC3" si="4">_xlfn.CONCAT("A",AP2)</f>
        <v>AJ</v>
      </c>
      <c r="AP3" t="str">
        <f t="shared" si="4"/>
        <v>AK</v>
      </c>
      <c r="AQ3" t="str">
        <f t="shared" si="4"/>
        <v>AL</v>
      </c>
      <c r="AR3" t="str">
        <f t="shared" si="4"/>
        <v>AM</v>
      </c>
      <c r="AS3" t="str">
        <f t="shared" si="4"/>
        <v>AN</v>
      </c>
      <c r="AT3" t="str">
        <f t="shared" si="4"/>
        <v>AO</v>
      </c>
      <c r="AU3" t="str">
        <f t="shared" si="4"/>
        <v>AP</v>
      </c>
      <c r="AV3" t="str">
        <f t="shared" si="4"/>
        <v>AQ</v>
      </c>
      <c r="AW3" t="str">
        <f t="shared" si="4"/>
        <v>AR</v>
      </c>
      <c r="AX3" t="str">
        <f t="shared" si="4"/>
        <v>AS</v>
      </c>
      <c r="AY3" t="str">
        <f t="shared" si="4"/>
        <v>AT</v>
      </c>
      <c r="AZ3" t="str">
        <f t="shared" si="4"/>
        <v>AU</v>
      </c>
      <c r="BA3" t="str">
        <f t="shared" si="4"/>
        <v>AV</v>
      </c>
      <c r="BB3" t="str">
        <f t="shared" si="4"/>
        <v>AW</v>
      </c>
      <c r="BC3" t="str">
        <f t="shared" si="4"/>
        <v>AX</v>
      </c>
      <c r="BG3" t="s">
        <v>76</v>
      </c>
    </row>
    <row r="4" spans="1:75">
      <c r="C4">
        <v>11</v>
      </c>
      <c r="D4" t="s">
        <v>77</v>
      </c>
      <c r="E4" s="38" cm="1">
        <f t="array" aca="1" ref="E4" ca="1">IF(BH$11&lt;$A$2+1,IF($C4="x","",INDIRECT(_xlfn.CONCAT("'",E$1,"'!B",$C4))),"")</f>
        <v>27</v>
      </c>
      <c r="F4" s="38" cm="1">
        <f t="array" aca="1" ref="F4" ca="1">IF(BI$11&lt;$A$2+1,IF($C4="x","",INDIRECT(_xlfn.CONCAT("'",F$1,"'!B",$C4))),"")</f>
        <v>18</v>
      </c>
      <c r="G4" s="38" cm="1">
        <f t="array" aca="1" ref="G4" ca="1">IF(BJ$11&lt;$A$2+1,IF($C4="x","",INDIRECT(_xlfn.CONCAT("'",G$1,"'!B",$C4))),"")</f>
        <v>0</v>
      </c>
      <c r="H4" s="38" t="str" cm="1">
        <f t="array" aca="1" ref="H4" ca="1">IF(BK$11&lt;$A$2+1,IF($C4="x","",INDIRECT(_xlfn.CONCAT("'",H$1,"'!B",$C4))),"")</f>
        <v/>
      </c>
      <c r="I4" s="46" t="str" cm="1">
        <f t="array" aca="1" ref="I4" ca="1">IF(BL$11&lt;$A$2+1,IF($C4="x","",INDIRECT(_xlfn.CONCAT("'",I$1,"'!B",$C4))),"")</f>
        <v/>
      </c>
      <c r="J4" s="38">
        <f t="shared" ca="1" si="1"/>
        <v>45</v>
      </c>
      <c r="K4" s="41">
        <f t="shared" ca="1" si="2"/>
        <v>15</v>
      </c>
      <c r="M4" t="s">
        <v>78</v>
      </c>
      <c r="N4" s="2" t="e">
        <f ca="1">MAX(T3:AI3)</f>
        <v>#DIV/0!</v>
      </c>
      <c r="O4" s="30" t="e">
        <f ca="1">_xlfn.XLOOKUP(N4,T3:AI3,T$1:AI$1)</f>
        <v>#DIV/0!</v>
      </c>
      <c r="P4" t="s">
        <v>79</v>
      </c>
      <c r="S4" t="s">
        <v>80</v>
      </c>
      <c r="T4" s="2" t="e">
        <f ca="1">IF(T6&lt;10,-2,AVERAGE(AN45:AN53)-AVERAGE(AN23:AN31))</f>
        <v>#DIV/0!</v>
      </c>
      <c r="U4" s="2" t="e">
        <f t="shared" ref="U4:AI4" ca="1" si="5">IF(U6&lt;10,-2,AVERAGE(AO45:AO53)-AVERAGE(AO23:AO31))</f>
        <v>#DIV/0!</v>
      </c>
      <c r="V4" s="2" t="e">
        <f t="shared" ca="1" si="5"/>
        <v>#DIV/0!</v>
      </c>
      <c r="W4" s="2" t="e">
        <f t="shared" ca="1" si="5"/>
        <v>#DIV/0!</v>
      </c>
      <c r="X4" s="2" t="e">
        <f t="shared" ca="1" si="5"/>
        <v>#DIV/0!</v>
      </c>
      <c r="Y4" s="2" t="e">
        <f t="shared" ca="1" si="5"/>
        <v>#DIV/0!</v>
      </c>
      <c r="Z4" s="2" t="e">
        <f t="shared" ca="1" si="5"/>
        <v>#DIV/0!</v>
      </c>
      <c r="AA4" s="2" t="e">
        <f t="shared" ca="1" si="5"/>
        <v>#DIV/0!</v>
      </c>
      <c r="AB4" s="2" t="e">
        <f t="shared" ca="1" si="5"/>
        <v>#DIV/0!</v>
      </c>
      <c r="AC4" s="2">
        <f t="shared" ca="1" si="5"/>
        <v>-2</v>
      </c>
      <c r="AD4" s="2">
        <f t="shared" ca="1" si="5"/>
        <v>-2</v>
      </c>
      <c r="AE4" s="2">
        <f t="shared" ca="1" si="5"/>
        <v>-2</v>
      </c>
      <c r="AF4" s="2">
        <f t="shared" ca="1" si="5"/>
        <v>-2</v>
      </c>
      <c r="AG4" s="2">
        <f t="shared" ca="1" si="5"/>
        <v>-2</v>
      </c>
      <c r="AH4" s="2">
        <f t="shared" ca="1" si="5"/>
        <v>-2</v>
      </c>
      <c r="AI4" s="2">
        <f t="shared" ca="1" si="5"/>
        <v>-2</v>
      </c>
      <c r="BG4" t="s">
        <v>81</v>
      </c>
      <c r="BH4">
        <f ca="1">IF(T5&gt;0,T6/T5,"")</f>
        <v>2.1</v>
      </c>
      <c r="BI4">
        <f t="shared" ref="BI4:BW4" ca="1" si="6">IF(U5&gt;0,U6/U5,"")</f>
        <v>3.0666666666666669</v>
      </c>
      <c r="BJ4">
        <f t="shared" ca="1" si="6"/>
        <v>3.6923076923076925</v>
      </c>
      <c r="BK4">
        <f t="shared" ca="1" si="6"/>
        <v>3.1818181818181817</v>
      </c>
      <c r="BL4">
        <f t="shared" ca="1" si="6"/>
        <v>2.4736842105263159</v>
      </c>
      <c r="BM4">
        <f t="shared" ca="1" si="6"/>
        <v>3.0625</v>
      </c>
      <c r="BN4">
        <f t="shared" ca="1" si="6"/>
        <v>3</v>
      </c>
      <c r="BO4">
        <f t="shared" ca="1" si="6"/>
        <v>2.9565217391304346</v>
      </c>
      <c r="BP4">
        <f t="shared" ca="1" si="6"/>
        <v>2.1111111111111112</v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6"/>
        <v/>
      </c>
      <c r="BU4" t="str">
        <f t="shared" ca="1" si="6"/>
        <v/>
      </c>
      <c r="BV4" t="str">
        <f t="shared" ca="1" si="6"/>
        <v/>
      </c>
      <c r="BW4" t="str">
        <f t="shared" ca="1" si="6"/>
        <v/>
      </c>
    </row>
    <row r="5" spans="1:75">
      <c r="C5">
        <v>12</v>
      </c>
      <c r="D5" t="s">
        <v>82</v>
      </c>
      <c r="E5" s="38" cm="1">
        <f t="array" aca="1" ref="E5" ca="1">IF(BH$11&lt;$A$2+1,IF($C5="x","",INDIRECT(_xlfn.CONCAT("'",E$1,"'!B",$C5))),"")</f>
        <v>5.0000000000000009</v>
      </c>
      <c r="F5" s="38" cm="1">
        <f t="array" aca="1" ref="F5" ca="1">IF(BI$11&lt;$A$2+1,IF($C5="x","",INDIRECT(_xlfn.CONCAT("'",F$1,"'!B",$C5))),"")</f>
        <v>5.9999999999999991</v>
      </c>
      <c r="G5" s="38" cm="1">
        <f t="array" aca="1" ref="G5" ca="1">IF(BJ$11&lt;$A$2+1,IF($C5="x","",INDIRECT(_xlfn.CONCAT("'",G$1,"'!B",$C5))),"")</f>
        <v>0</v>
      </c>
      <c r="H5" s="38" t="str" cm="1">
        <f t="array" aca="1" ref="H5" ca="1">IF(BK$11&lt;$A$2+1,IF($C5="x","",INDIRECT(_xlfn.CONCAT("'",H$1,"'!B",$C5))),"")</f>
        <v/>
      </c>
      <c r="I5" s="46" t="str" cm="1">
        <f t="array" aca="1" ref="I5" ca="1">IF(BL$11&lt;$A$2+1,IF($C5="x","",INDIRECT(_xlfn.CONCAT("'",I$1,"'!B",$C5))),"")</f>
        <v/>
      </c>
      <c r="J5" s="38">
        <f t="shared" ca="1" si="1"/>
        <v>11</v>
      </c>
      <c r="K5" s="41">
        <f t="shared" ca="1" si="2"/>
        <v>3.6666666666666665</v>
      </c>
      <c r="M5" t="s">
        <v>83</v>
      </c>
      <c r="N5" s="2"/>
      <c r="O5" s="30"/>
      <c r="P5" t="s">
        <v>84</v>
      </c>
      <c r="S5" t="s">
        <v>85</v>
      </c>
      <c r="T5" s="38">
        <f ca="1">SUM(AN56:AN64)</f>
        <v>10</v>
      </c>
      <c r="U5" s="38">
        <f t="shared" ref="U5:AI5" ca="1" si="7">SUM(AO56:AO64)</f>
        <v>15</v>
      </c>
      <c r="V5" s="38">
        <f t="shared" ca="1" si="7"/>
        <v>13</v>
      </c>
      <c r="W5" s="38">
        <f t="shared" ca="1" si="7"/>
        <v>11</v>
      </c>
      <c r="X5" s="38">
        <f t="shared" ca="1" si="7"/>
        <v>19</v>
      </c>
      <c r="Y5" s="38">
        <f t="shared" ca="1" si="7"/>
        <v>16</v>
      </c>
      <c r="Z5" s="38">
        <f t="shared" ca="1" si="7"/>
        <v>4</v>
      </c>
      <c r="AA5" s="38">
        <f t="shared" ca="1" si="7"/>
        <v>23</v>
      </c>
      <c r="AB5" s="38">
        <f t="shared" ca="1" si="7"/>
        <v>9</v>
      </c>
      <c r="AC5" s="38">
        <f t="shared" ca="1" si="7"/>
        <v>0</v>
      </c>
      <c r="AD5" s="38">
        <f t="shared" ca="1" si="7"/>
        <v>0</v>
      </c>
      <c r="AE5" s="38">
        <f t="shared" ca="1" si="7"/>
        <v>0</v>
      </c>
      <c r="AF5" s="38">
        <f t="shared" ca="1" si="7"/>
        <v>0</v>
      </c>
      <c r="AG5" s="38">
        <f t="shared" ca="1" si="7"/>
        <v>0</v>
      </c>
      <c r="AH5" s="38">
        <f t="shared" ca="1" si="7"/>
        <v>0</v>
      </c>
      <c r="AI5" s="38">
        <f t="shared" ca="1" si="7"/>
        <v>0</v>
      </c>
      <c r="BG5" t="s">
        <v>86</v>
      </c>
      <c r="BH5" t="e">
        <f ca="1">IF(T3&gt;0,IF(T4&lt;0,SUM(AN12:AN31),0),0)</f>
        <v>#DIV/0!</v>
      </c>
      <c r="BI5" t="e">
        <f t="shared" ref="BI5:BW5" ca="1" si="8">IF(U3&gt;0,IF(U4&lt;0,SUM(AO12:AO31),0),0)</f>
        <v>#DIV/0!</v>
      </c>
      <c r="BJ5" t="e">
        <f t="shared" ca="1" si="8"/>
        <v>#DIV/0!</v>
      </c>
      <c r="BK5" t="e">
        <f t="shared" ca="1" si="8"/>
        <v>#DIV/0!</v>
      </c>
      <c r="BL5" t="e">
        <f t="shared" ca="1" si="8"/>
        <v>#DIV/0!</v>
      </c>
      <c r="BM5" t="e">
        <f t="shared" ca="1" si="8"/>
        <v>#DIV/0!</v>
      </c>
      <c r="BN5" t="e">
        <f t="shared" ca="1" si="8"/>
        <v>#DIV/0!</v>
      </c>
      <c r="BO5" t="e">
        <f t="shared" ca="1" si="8"/>
        <v>#DIV/0!</v>
      </c>
      <c r="BP5" t="e">
        <f t="shared" ca="1" si="8"/>
        <v>#DIV/0!</v>
      </c>
      <c r="BQ5">
        <f t="shared" ca="1" si="8"/>
        <v>0</v>
      </c>
      <c r="BR5">
        <f t="shared" ca="1" si="8"/>
        <v>0</v>
      </c>
      <c r="BS5">
        <f t="shared" ca="1" si="8"/>
        <v>0</v>
      </c>
      <c r="BT5">
        <f t="shared" ca="1" si="8"/>
        <v>0</v>
      </c>
      <c r="BU5">
        <f t="shared" ca="1" si="8"/>
        <v>0</v>
      </c>
      <c r="BV5">
        <f t="shared" ca="1" si="8"/>
        <v>0</v>
      </c>
      <c r="BW5">
        <f t="shared" ca="1" si="8"/>
        <v>0</v>
      </c>
    </row>
    <row r="6" spans="1:75">
      <c r="C6">
        <v>13</v>
      </c>
      <c r="D6" t="s">
        <v>87</v>
      </c>
      <c r="E6" s="38" cm="1">
        <f t="array" aca="1" ref="E6" ca="1">IF(BH$11&lt;$A$2+1,IF($C6="x","",INDIRECT(_xlfn.CONCAT("'",E$1,"'!B",$C6))),"")</f>
        <v>38</v>
      </c>
      <c r="F6" s="38" cm="1">
        <f t="array" aca="1" ref="F6" ca="1">IF(BI$11&lt;$A$2+1,IF($C6="x","",INDIRECT(_xlfn.CONCAT("'",F$1,"'!B",$C6))),"")</f>
        <v>31</v>
      </c>
      <c r="G6" s="38" cm="1">
        <f t="array" aca="1" ref="G6" ca="1">IF(BJ$11&lt;$A$2+1,IF($C6="x","",INDIRECT(_xlfn.CONCAT("'",G$1,"'!B",$C6))),"")</f>
        <v>0</v>
      </c>
      <c r="H6" s="38" t="str" cm="1">
        <f t="array" aca="1" ref="H6" ca="1">IF(BK$11&lt;$A$2+1,IF($C6="x","",INDIRECT(_xlfn.CONCAT("'",H$1,"'!B",$C6))),"")</f>
        <v/>
      </c>
      <c r="I6" s="46" t="str" cm="1">
        <f t="array" aca="1" ref="I6" ca="1">IF(BL$11&lt;$A$2+1,IF($C6="x","",INDIRECT(_xlfn.CONCAT("'",I$1,"'!B",$C6))),"")</f>
        <v/>
      </c>
      <c r="J6" s="38">
        <f t="shared" ca="1" si="1"/>
        <v>69</v>
      </c>
      <c r="K6" s="41">
        <f t="shared" ca="1" si="2"/>
        <v>23</v>
      </c>
      <c r="M6" t="s">
        <v>88</v>
      </c>
      <c r="N6" s="2" t="e">
        <f ca="1">MAX(T4:AI4)</f>
        <v>#DIV/0!</v>
      </c>
      <c r="O6" s="30" t="e">
        <f ca="1">_xlfn.XLOOKUP(N6,T4:AI4,T$1:AI$1)</f>
        <v>#DIV/0!</v>
      </c>
      <c r="P6" t="s">
        <v>89</v>
      </c>
      <c r="S6" t="s">
        <v>90</v>
      </c>
      <c r="T6" s="38">
        <f ca="1">SUM(AN67:AN75)</f>
        <v>21</v>
      </c>
      <c r="U6" s="38">
        <f t="shared" ref="U6:AI6" ca="1" si="9">SUM(AO67:AO75)</f>
        <v>46</v>
      </c>
      <c r="V6" s="38">
        <f t="shared" ca="1" si="9"/>
        <v>48</v>
      </c>
      <c r="W6" s="38">
        <f t="shared" ca="1" si="9"/>
        <v>35</v>
      </c>
      <c r="X6" s="38">
        <f t="shared" ca="1" si="9"/>
        <v>47</v>
      </c>
      <c r="Y6" s="38">
        <f t="shared" ca="1" si="9"/>
        <v>49</v>
      </c>
      <c r="Z6" s="38">
        <f t="shared" ca="1" si="9"/>
        <v>12</v>
      </c>
      <c r="AA6" s="38">
        <f t="shared" ca="1" si="9"/>
        <v>68</v>
      </c>
      <c r="AB6" s="38">
        <f t="shared" ca="1" si="9"/>
        <v>19</v>
      </c>
      <c r="AC6" s="38">
        <f t="shared" ca="1" si="9"/>
        <v>0</v>
      </c>
      <c r="AD6" s="38">
        <f t="shared" ca="1" si="9"/>
        <v>0</v>
      </c>
      <c r="AE6" s="38">
        <f t="shared" ca="1" si="9"/>
        <v>0</v>
      </c>
      <c r="AF6" s="38">
        <f t="shared" ca="1" si="9"/>
        <v>0</v>
      </c>
      <c r="AG6" s="38">
        <f t="shared" ca="1" si="9"/>
        <v>0</v>
      </c>
      <c r="AH6" s="38">
        <f t="shared" ca="1" si="9"/>
        <v>0</v>
      </c>
      <c r="AI6" s="38">
        <f t="shared" ca="1" si="9"/>
        <v>0</v>
      </c>
      <c r="BG6" t="s">
        <v>91</v>
      </c>
      <c r="BH6" t="e">
        <f ca="1">IF(T3&lt;0,IF(T4&gt;0,IF(T5&gt;5,SUM(AN12:AN31),10),10),10)</f>
        <v>#DIV/0!</v>
      </c>
      <c r="BI6" t="e">
        <f t="shared" ref="BI6:BW6" ca="1" si="10">IF(U3&lt;0,IF(U4&gt;0,IF(U5&gt;5,SUM(AO12:AO31),10),10),10)</f>
        <v>#DIV/0!</v>
      </c>
      <c r="BJ6" t="e">
        <f t="shared" ca="1" si="10"/>
        <v>#DIV/0!</v>
      </c>
      <c r="BK6" t="e">
        <f t="shared" ca="1" si="10"/>
        <v>#DIV/0!</v>
      </c>
      <c r="BL6" t="e">
        <f t="shared" ca="1" si="10"/>
        <v>#DIV/0!</v>
      </c>
      <c r="BM6" t="e">
        <f t="shared" ca="1" si="10"/>
        <v>#DIV/0!</v>
      </c>
      <c r="BN6" t="e">
        <f t="shared" ca="1" si="10"/>
        <v>#DIV/0!</v>
      </c>
      <c r="BO6" t="e">
        <f t="shared" ca="1" si="10"/>
        <v>#DIV/0!</v>
      </c>
      <c r="BP6" t="e">
        <f t="shared" ca="1" si="10"/>
        <v>#DIV/0!</v>
      </c>
      <c r="BQ6">
        <f t="shared" ca="1" si="10"/>
        <v>10</v>
      </c>
      <c r="BR6">
        <f t="shared" ca="1" si="10"/>
        <v>10</v>
      </c>
      <c r="BS6">
        <f t="shared" ca="1" si="10"/>
        <v>10</v>
      </c>
      <c r="BT6">
        <f t="shared" ca="1" si="10"/>
        <v>10</v>
      </c>
      <c r="BU6">
        <f t="shared" ca="1" si="10"/>
        <v>10</v>
      </c>
      <c r="BV6">
        <f t="shared" ca="1" si="10"/>
        <v>10</v>
      </c>
      <c r="BW6">
        <f t="shared" ca="1" si="10"/>
        <v>10</v>
      </c>
    </row>
    <row r="7" spans="1:75">
      <c r="C7">
        <v>14</v>
      </c>
      <c r="D7" t="s">
        <v>92</v>
      </c>
      <c r="E7" s="38" cm="1">
        <f t="array" aca="1" ref="E7" ca="1">IF(BH$11&lt;$A$2+1,IF($C7="x","",INDIRECT(_xlfn.CONCAT("'",E$1,"'!B",$C7))),"")</f>
        <v>3.4545454545454546</v>
      </c>
      <c r="F7" s="38" cm="1">
        <f t="array" aca="1" ref="F7" ca="1">IF(BI$11&lt;$A$2+1,IF($C7="x","",INDIRECT(_xlfn.CONCAT("'",F$1,"'!B",$C7))),"")</f>
        <v>2.3846153846153846</v>
      </c>
      <c r="G7" s="38" t="e" cm="1">
        <f t="array" aca="1" ref="G7" ca="1">IF(BJ$11&lt;$A$2+1,IF($C7="x","",INDIRECT(_xlfn.CONCAT("'",G$1,"'!B",$C7))),"")</f>
        <v>#DIV/0!</v>
      </c>
      <c r="H7" s="38" t="str" cm="1">
        <f t="array" aca="1" ref="H7" ca="1">IF(BK$11&lt;$A$2+1,IF($C7="x","",INDIRECT(_xlfn.CONCAT("'",H$1,"'!B",$C7))),"")</f>
        <v/>
      </c>
      <c r="I7" s="46" t="str" cm="1">
        <f t="array" aca="1" ref="I7" ca="1">IF(BL$11&lt;$A$2+1,IF($C7="x","",INDIRECT(_xlfn.CONCAT("'",I$1,"'!B",$C7))),"")</f>
        <v/>
      </c>
      <c r="J7" s="38"/>
      <c r="K7" s="41" t="e">
        <f t="shared" ca="1" si="2"/>
        <v>#DIV/0!</v>
      </c>
      <c r="M7" t="s">
        <v>93</v>
      </c>
      <c r="N7" s="38">
        <f ca="1">MAX(T6:AI6)</f>
        <v>68</v>
      </c>
      <c r="O7" s="30" t="str">
        <f ca="1">_xlfn.XLOOKUP(N7,T6:AI6,T$1:AI$1)</f>
        <v>Nate</v>
      </c>
      <c r="P7" t="s">
        <v>94</v>
      </c>
    </row>
    <row r="8" spans="1:75">
      <c r="C8">
        <v>15</v>
      </c>
      <c r="D8" t="s">
        <v>95</v>
      </c>
      <c r="E8" s="38" cm="1">
        <f t="array" aca="1" ref="E8" ca="1">IF(BH$11&lt;$A$2+1,IF($C8="x","",INDIRECT(_xlfn.CONCAT("'",E$1,"'!B",$C8))),"")</f>
        <v>2.4545454545454546</v>
      </c>
      <c r="F8" s="38" cm="1">
        <f t="array" aca="1" ref="F8" ca="1">IF(BI$11&lt;$A$2+1,IF($C8="x","",INDIRECT(_xlfn.CONCAT("'",F$1,"'!B",$C8))),"")</f>
        <v>1.3846153846153846</v>
      </c>
      <c r="G8" s="38" t="e" cm="1">
        <f t="array" aca="1" ref="G8" ca="1">IF(BJ$11&lt;$A$2+1,IF($C8="x","",INDIRECT(_xlfn.CONCAT("'",G$1,"'!B",$C8))),"")</f>
        <v>#DIV/0!</v>
      </c>
      <c r="H8" s="38" t="str" cm="1">
        <f t="array" aca="1" ref="H8" ca="1">IF(BK$11&lt;$A$2+1,IF($C8="x","",INDIRECT(_xlfn.CONCAT("'",H$1,"'!B",$C8))),"")</f>
        <v/>
      </c>
      <c r="I8" s="46" t="str" cm="1">
        <f t="array" aca="1" ref="I8" ca="1">IF(BL$11&lt;$A$2+1,IF($C8="x","",INDIRECT(_xlfn.CONCAT("'",I$1,"'!B",$C8))),"")</f>
        <v/>
      </c>
      <c r="J8" s="38"/>
      <c r="K8" s="41" t="e">
        <f t="shared" ca="1" si="2"/>
        <v>#DIV/0!</v>
      </c>
      <c r="M8" t="s">
        <v>96</v>
      </c>
      <c r="N8" s="2">
        <f ca="1">MAX(BH4:BW4)</f>
        <v>3.6923076923076925</v>
      </c>
      <c r="O8" s="30" t="str">
        <f ca="1">_xlfn.XLOOKUP(N8,BH4:BW4,T1:AI1)</f>
        <v>Max</v>
      </c>
      <c r="P8" t="s">
        <v>97</v>
      </c>
    </row>
    <row r="9" spans="1:75">
      <c r="C9" t="s">
        <v>98</v>
      </c>
      <c r="E9" s="3" t="str" cm="1">
        <f t="array" aca="1" ref="E9" ca="1">IF(BH$11&lt;$A$2+1,IF($C9="x","",INDIRECT(_xlfn.CONCAT("'",E$1,"'!B",$C9))),"")</f>
        <v/>
      </c>
      <c r="F9" s="3" t="str" cm="1">
        <f t="array" aca="1" ref="F9" ca="1">IF(BI$11&lt;$A$2+1,IF($C9="x","",INDIRECT(_xlfn.CONCAT("'",F$1,"'!B",$C9))),"")</f>
        <v/>
      </c>
      <c r="G9" s="3" t="str" cm="1">
        <f t="array" aca="1" ref="G9" ca="1">IF(BJ$11&lt;$A$2+1,IF($C9="x","",INDIRECT(_xlfn.CONCAT("'",G$1,"'!B",$C9))),"")</f>
        <v/>
      </c>
      <c r="H9" s="3" t="str" cm="1">
        <f t="array" aca="1" ref="H9" ca="1">IF(BK$11&lt;$A$2+1,IF($C9="x","",INDIRECT(_xlfn.CONCAT("'",H$1,"'!B",$C9))),"")</f>
        <v/>
      </c>
      <c r="I9" s="41" t="str" cm="1">
        <f t="array" aca="1" ref="I9" ca="1">IF(BL$11&lt;$A$2+1,IF($C9="x","",INDIRECT(_xlfn.CONCAT("'",I$1,"'!B",$C9))),"")</f>
        <v/>
      </c>
      <c r="J9" s="3"/>
      <c r="K9" s="41"/>
      <c r="M9" t="s">
        <v>86</v>
      </c>
      <c r="N9" s="2" t="e">
        <f ca="1">MAX(BH5:BW5)</f>
        <v>#DIV/0!</v>
      </c>
      <c r="O9" s="30" t="e">
        <f ca="1">_xlfn.XLOOKUP(N9,BH5:BW5,T1:AI1)</f>
        <v>#DIV/0!</v>
      </c>
      <c r="P9" t="s">
        <v>99</v>
      </c>
    </row>
    <row r="10" spans="1:75">
      <c r="C10">
        <v>17</v>
      </c>
      <c r="D10" t="s">
        <v>100</v>
      </c>
      <c r="E10" s="38" cm="1">
        <f t="array" aca="1" ref="E10" ca="1">IF(BH$11&lt;$A$2+1,IF($C10="x","",INDIRECT(_xlfn.CONCAT("'",E$1,"'!B",$C10))),"")</f>
        <v>6</v>
      </c>
      <c r="F10" s="38" cm="1">
        <f t="array" aca="1" ref="F10" ca="1">IF(BI$11&lt;$A$2+1,IF($C10="x","",INDIRECT(_xlfn.CONCAT("'",F$1,"'!B",$C10))),"")</f>
        <v>6</v>
      </c>
      <c r="G10" s="38" cm="1">
        <f t="array" aca="1" ref="G10" ca="1">IF(BJ$11&lt;$A$2+1,IF($C10="x","",INDIRECT(_xlfn.CONCAT("'",G$1,"'!B",$C10))),"")</f>
        <v>0</v>
      </c>
      <c r="H10" s="38" t="str" cm="1">
        <f t="array" aca="1" ref="H10" ca="1">IF(BK$11&lt;$A$2+1,IF($C10="x","",INDIRECT(_xlfn.CONCAT("'",H$1,"'!B",$C10))),"")</f>
        <v/>
      </c>
      <c r="I10" s="46" t="str" cm="1">
        <f t="array" aca="1" ref="I10" ca="1">IF(BL$11&lt;$A$2+1,IF($C10="x","",INDIRECT(_xlfn.CONCAT("'",I$1,"'!B",$C10))),"")</f>
        <v/>
      </c>
      <c r="J10" s="38">
        <f t="shared" ca="1" si="1"/>
        <v>12</v>
      </c>
      <c r="K10" s="46">
        <f t="shared" ca="1" si="2"/>
        <v>4</v>
      </c>
      <c r="M10" t="s">
        <v>91</v>
      </c>
      <c r="N10" s="2" t="e">
        <f ca="1">MIN(BH6:BW6)</f>
        <v>#DIV/0!</v>
      </c>
      <c r="O10" s="30" t="e">
        <f ca="1">_xlfn.XLOOKUP(N10,BH6:BW6,T1:AI1)</f>
        <v>#DIV/0!</v>
      </c>
      <c r="P10" t="s">
        <v>101</v>
      </c>
      <c r="S10" s="43" t="str" cm="1">
        <f t="array" aca="1" ref="S10:X26" ca="1">TRANSPOSE(S1:AI6)</f>
        <v>Player Stats:</v>
      </c>
      <c r="T10" s="43" t="str">
        <f ca="1"/>
        <v>Score</v>
      </c>
      <c r="U10" s="43" t="str">
        <f ca="1"/>
        <v>O score</v>
      </c>
      <c r="V10" s="43" t="str">
        <f ca="1"/>
        <v>D score</v>
      </c>
      <c r="W10" s="43" t="str">
        <f ca="1"/>
        <v>Points</v>
      </c>
      <c r="X10" s="43" t="str">
        <f ca="1"/>
        <v>Posessions</v>
      </c>
      <c r="Z10" s="44" t="s">
        <v>53</v>
      </c>
      <c r="AA10" s="44"/>
      <c r="AC10" s="44" t="s">
        <v>102</v>
      </c>
      <c r="AD10" s="44"/>
      <c r="AF10" s="44" t="s">
        <v>103</v>
      </c>
      <c r="AG10" s="44"/>
    </row>
    <row r="11" spans="1:75">
      <c r="C11">
        <v>18</v>
      </c>
      <c r="D11" t="s">
        <v>104</v>
      </c>
      <c r="E11" s="38" cm="1">
        <f t="array" aca="1" ref="E11" ca="1">IF(BH$11&lt;$A$2+1,IF($C11="x","",INDIRECT(_xlfn.CONCAT("'",E$1,"'!B",$C11))),"")</f>
        <v>5</v>
      </c>
      <c r="F11" s="38" cm="1">
        <f t="array" aca="1" ref="F11" ca="1">IF(BI$11&lt;$A$2+1,IF($C11="x","",INDIRECT(_xlfn.CONCAT("'",F$1,"'!B",$C11))),"")</f>
        <v>7</v>
      </c>
      <c r="G11" s="38" cm="1">
        <f t="array" aca="1" ref="G11" ca="1">IF(BJ$11&lt;$A$2+1,IF($C11="x","",INDIRECT(_xlfn.CONCAT("'",G$1,"'!B",$C11))),"")</f>
        <v>0</v>
      </c>
      <c r="H11" s="38" t="str" cm="1">
        <f t="array" aca="1" ref="H11" ca="1">IF(BK$11&lt;$A$2+1,IF($C11="x","",INDIRECT(_xlfn.CONCAT("'",H$1,"'!B",$C11))),"")</f>
        <v/>
      </c>
      <c r="I11" s="46" t="str" cm="1">
        <f t="array" aca="1" ref="I11" ca="1">IF(BL$11&lt;$A$2+1,IF($C11="x","",INDIRECT(_xlfn.CONCAT("'",I$1,"'!B",$C11))),"")</f>
        <v/>
      </c>
      <c r="J11" s="38">
        <f t="shared" ca="1" si="1"/>
        <v>12</v>
      </c>
      <c r="K11" s="46">
        <f t="shared" ca="1" si="2"/>
        <v>4</v>
      </c>
      <c r="O11" s="30"/>
      <c r="S11" t="str">
        <f ca="1"/>
        <v>Jonny</v>
      </c>
      <c r="T11" s="2" t="e">
        <f ca="1"/>
        <v>#DIV/0!</v>
      </c>
      <c r="U11" s="2" t="e">
        <f ca="1"/>
        <v>#DIV/0!</v>
      </c>
      <c r="V11" s="2" t="e">
        <f ca="1"/>
        <v>#DIV/0!</v>
      </c>
      <c r="W11">
        <f ca="1"/>
        <v>10</v>
      </c>
      <c r="X11">
        <f ca="1"/>
        <v>21</v>
      </c>
      <c r="Z11" t="str" cm="1">
        <f t="array" aca="1" ref="Z11:AA26" ca="1">_xlfn._xlws.SORT(S11:T26,2,-1,FALSE)</f>
        <v>Jonny</v>
      </c>
      <c r="AA11" s="2" t="e">
        <f ca="1"/>
        <v>#DIV/0!</v>
      </c>
      <c r="AC11" t="str" cm="1">
        <f t="array" aca="1" ref="AC11:AD26" ca="1">_xlfn._xlws.SORT(BH15:BI30,2,-1,FALSE)</f>
        <v>Jonny</v>
      </c>
      <c r="AD11" s="2" t="e">
        <f ca="1"/>
        <v>#DIV/0!</v>
      </c>
      <c r="AF11" t="str" cm="1">
        <f t="array" aca="1" ref="AF11:AG26" ca="1">_xlfn._xlws.SORT(BK15:BL30,2,-1,FALSE)</f>
        <v>Jonny</v>
      </c>
      <c r="AG11" s="2" t="e">
        <f ca="1"/>
        <v>#DIV/0!</v>
      </c>
      <c r="AK11" t="s">
        <v>105</v>
      </c>
      <c r="BH11">
        <v>1</v>
      </c>
      <c r="BI11">
        <v>2</v>
      </c>
      <c r="BJ11">
        <v>3</v>
      </c>
      <c r="BK11">
        <v>4</v>
      </c>
      <c r="BL11">
        <v>5</v>
      </c>
    </row>
    <row r="12" spans="1:75">
      <c r="C12">
        <v>19</v>
      </c>
      <c r="D12" t="s">
        <v>106</v>
      </c>
      <c r="E12" s="38" cm="1">
        <f t="array" aca="1" ref="E12" ca="1">IF(BH$11&lt;$A$2+1,IF($C12="x","",INDIRECT(_xlfn.CONCAT("'",E$1,"'!B",$C12))),"")</f>
        <v>14</v>
      </c>
      <c r="F12" s="38" cm="1">
        <f t="array" aca="1" ref="F12" ca="1">IF(BI$11&lt;$A$2+1,IF($C12="x","",INDIRECT(_xlfn.CONCAT("'",F$1,"'!B",$C12))),"")</f>
        <v>9</v>
      </c>
      <c r="G12" s="38" cm="1">
        <f t="array" aca="1" ref="G12" ca="1">IF(BJ$11&lt;$A$2+1,IF($C12="x","",INDIRECT(_xlfn.CONCAT("'",G$1,"'!B",$C12))),"")</f>
        <v>0</v>
      </c>
      <c r="H12" s="38" t="str" cm="1">
        <f t="array" aca="1" ref="H12" ca="1">IF(BK$11&lt;$A$2+1,IF($C12="x","",INDIRECT(_xlfn.CONCAT("'",H$1,"'!B",$C12))),"")</f>
        <v/>
      </c>
      <c r="I12" s="46" t="str" cm="1">
        <f t="array" aca="1" ref="I12" ca="1">IF(BL$11&lt;$A$2+1,IF($C12="x","",INDIRECT(_xlfn.CONCAT("'",I$1,"'!B",$C12))),"")</f>
        <v/>
      </c>
      <c r="J12" s="38">
        <f t="shared" ca="1" si="1"/>
        <v>23</v>
      </c>
      <c r="K12" s="46">
        <f t="shared" ca="1" si="2"/>
        <v>7.666666666666667</v>
      </c>
      <c r="N12" s="2"/>
      <c r="O12" s="30"/>
      <c r="S12" t="str">
        <f ca="1"/>
        <v>Marius</v>
      </c>
      <c r="T12" s="2" t="e">
        <f ca="1"/>
        <v>#DIV/0!</v>
      </c>
      <c r="U12" s="2" t="e">
        <f ca="1"/>
        <v>#DIV/0!</v>
      </c>
      <c r="V12" s="2" t="e">
        <f ca="1"/>
        <v>#DIV/0!</v>
      </c>
      <c r="W12">
        <f ca="1"/>
        <v>15</v>
      </c>
      <c r="X12">
        <f ca="1"/>
        <v>46</v>
      </c>
      <c r="Z12" t="str">
        <f ca="1"/>
        <v>Marius</v>
      </c>
      <c r="AA12" s="2" t="e">
        <f ca="1"/>
        <v>#DIV/0!</v>
      </c>
      <c r="AC12" t="str">
        <f ca="1"/>
        <v>Marius</v>
      </c>
      <c r="AD12" s="2" t="e">
        <f ca="1"/>
        <v>#DIV/0!</v>
      </c>
      <c r="AF12" t="str">
        <f ca="1"/>
        <v>Marius</v>
      </c>
      <c r="AG12" s="2" t="e">
        <f ca="1"/>
        <v>#DIV/0!</v>
      </c>
      <c r="AK12">
        <v>34</v>
      </c>
      <c r="AL12">
        <v>1</v>
      </c>
      <c r="AM12" t="s">
        <v>41</v>
      </c>
      <c r="AN12" cm="1">
        <f t="array" aca="1" ref="AN12" ca="1">IF($AL12&lt;$A$2+1,INDIRECT(_xlfn.CONCAT("'",$AM12,"'!",AN$2,$AK12)),"")</f>
        <v>0.6</v>
      </c>
      <c r="AO12" cm="1">
        <f t="array" aca="1" ref="AO12" ca="1">IF($AL12&lt;$A$2+1,INDIRECT(_xlfn.CONCAT("'",$AM12,"'!",AO$2,$AK12)),"")</f>
        <v>0.26666666666666666</v>
      </c>
      <c r="AP12" cm="1">
        <f t="array" aca="1" ref="AP12" ca="1">IF($AL12&lt;$A$2+1,INDIRECT(_xlfn.CONCAT("'",$AM12,"'!",AP$2,$AK12)),"")</f>
        <v>0.15384615384615385</v>
      </c>
      <c r="AQ12" cm="1">
        <f t="array" aca="1" ref="AQ12" ca="1">IF($AL12&lt;$A$2+1,INDIRECT(_xlfn.CONCAT("'",$AM12,"'!",AQ$2,$AK12)),"")</f>
        <v>0.27272727272727271</v>
      </c>
      <c r="AR12" cm="1">
        <f t="array" aca="1" ref="AR12" ca="1">IF($AL12&lt;$A$2+1,INDIRECT(_xlfn.CONCAT("'",$AM12,"'!",AR$2,$AK12)),"")</f>
        <v>0.46153846153846156</v>
      </c>
      <c r="AS12" cm="1">
        <f t="array" aca="1" ref="AS12" ca="1">IF($AL12&lt;$A$2+1,INDIRECT(_xlfn.CONCAT("'",$AM12,"'!",AS$2,$AK12)),"")</f>
        <v>0.21428571428571427</v>
      </c>
      <c r="AT12" cm="1">
        <f t="array" aca="1" ref="AT12" ca="1">IF($AL12&lt;$A$2+1,INDIRECT(_xlfn.CONCAT("'",$AM12,"'!",AT$2,$AK12)),"")</f>
        <v>0</v>
      </c>
      <c r="AU12" cm="1">
        <f t="array" aca="1" ref="AU12" ca="1">IF($AL12&lt;$A$2+1,INDIRECT(_xlfn.CONCAT("'",$AM12,"'!",AU$2,$AK12)),"")</f>
        <v>0.31578947368421051</v>
      </c>
      <c r="AV12" cm="1">
        <f t="array" aca="1" ref="AV12" ca="1">IF($AL12&lt;$A$2+1,INDIRECT(_xlfn.CONCAT("'",$AM12,"'!",AV$2,$AK12)),"")</f>
        <v>0.75</v>
      </c>
      <c r="AW12" cm="1">
        <f t="array" aca="1" ref="AW12" ca="1">IF($AL12&lt;$A$2+1,INDIRECT(_xlfn.CONCAT("'",$AM12,"'!",AW$2,$AK12)),"")</f>
        <v>0</v>
      </c>
      <c r="AX12" cm="1">
        <f t="array" aca="1" ref="AX12" ca="1">IF($AL12&lt;$A$2+1,INDIRECT(_xlfn.CONCAT("'",$AM12,"'!",AX$2,$AK12)),"")</f>
        <v>0</v>
      </c>
      <c r="AY12" cm="1">
        <f t="array" aca="1" ref="AY12" ca="1">IF($AL12&lt;$A$2+1,INDIRECT(_xlfn.CONCAT("'",$AM12,"'!",AY$2,$AK12)),"")</f>
        <v>0</v>
      </c>
      <c r="AZ12" cm="1">
        <f t="array" aca="1" ref="AZ12" ca="1">IF($AL12&lt;$A$2+1,INDIRECT(_xlfn.CONCAT("'",$AM12,"'!",AZ$2,$AK12)),"")</f>
        <v>0</v>
      </c>
      <c r="BA12" cm="1">
        <f t="array" aca="1" ref="BA12" ca="1">IF($AL12&lt;$A$2+1,INDIRECT(_xlfn.CONCAT("'",$AM12,"'!",BA$2,$AK12)),"")</f>
        <v>0</v>
      </c>
      <c r="BB12" cm="1">
        <f t="array" aca="1" ref="BB12" ca="1">IF($AL12&lt;$A$2+1,INDIRECT(_xlfn.CONCAT("'",$AM12,"'!",BB$2,$AK12)),"")</f>
        <v>0</v>
      </c>
      <c r="BC12" cm="1">
        <f t="array" aca="1" ref="BC12" ca="1">IF($AL12&lt;$A$2+1,INDIRECT(_xlfn.CONCAT("'",$AM12,"'!",BC$2,$AK12)),"")</f>
        <v>0</v>
      </c>
    </row>
    <row r="13" spans="1:75">
      <c r="C13">
        <v>20</v>
      </c>
      <c r="D13" t="s">
        <v>107</v>
      </c>
      <c r="E13" s="38" cm="1">
        <f t="array" aca="1" ref="E13" ca="1">IF(BH$11&lt;$A$2+1,IF($C13="x","",INDIRECT(_xlfn.CONCAT("'",E$1,"'!B",$C13))),"")</f>
        <v>13</v>
      </c>
      <c r="F13" s="38" cm="1">
        <f t="array" aca="1" ref="F13" ca="1">IF(BI$11&lt;$A$2+1,IF($C13="x","",INDIRECT(_xlfn.CONCAT("'",F$1,"'!B",$C13))),"")</f>
        <v>9</v>
      </c>
      <c r="G13" s="38" cm="1">
        <f t="array" aca="1" ref="G13" ca="1">IF(BJ$11&lt;$A$2+1,IF($C13="x","",INDIRECT(_xlfn.CONCAT("'",G$1,"'!B",$C13))),"")</f>
        <v>0</v>
      </c>
      <c r="H13" s="38" t="str" cm="1">
        <f t="array" aca="1" ref="H13" ca="1">IF(BK$11&lt;$A$2+1,IF($C13="x","",INDIRECT(_xlfn.CONCAT("'",H$1,"'!B",$C13))),"")</f>
        <v/>
      </c>
      <c r="I13" s="46" t="str" cm="1">
        <f t="array" aca="1" ref="I13" ca="1">IF(BL$11&lt;$A$2+1,IF($C13="x","",INDIRECT(_xlfn.CONCAT("'",I$1,"'!B",$C13))),"")</f>
        <v/>
      </c>
      <c r="J13" s="38">
        <f t="shared" ca="1" si="1"/>
        <v>22</v>
      </c>
      <c r="K13" s="46">
        <f t="shared" ca="1" si="2"/>
        <v>7.333333333333333</v>
      </c>
      <c r="S13" t="str">
        <f ca="1"/>
        <v>Max</v>
      </c>
      <c r="T13" s="2" t="e">
        <f ca="1"/>
        <v>#DIV/0!</v>
      </c>
      <c r="U13" s="2" t="e">
        <f ca="1"/>
        <v>#DIV/0!</v>
      </c>
      <c r="V13" s="2" t="e">
        <f ca="1"/>
        <v>#DIV/0!</v>
      </c>
      <c r="W13">
        <f ca="1"/>
        <v>13</v>
      </c>
      <c r="X13">
        <f ca="1"/>
        <v>48</v>
      </c>
      <c r="Z13" t="str">
        <f ca="1"/>
        <v>Max</v>
      </c>
      <c r="AA13" s="2" t="e">
        <f ca="1"/>
        <v>#DIV/0!</v>
      </c>
      <c r="AC13" t="str">
        <f ca="1"/>
        <v>Max</v>
      </c>
      <c r="AD13" s="2" t="e">
        <f ca="1"/>
        <v>#DIV/0!</v>
      </c>
      <c r="AF13" t="str">
        <f ca="1"/>
        <v>Max</v>
      </c>
      <c r="AG13" s="2" t="e">
        <f ca="1"/>
        <v>#DIV/0!</v>
      </c>
      <c r="AK13">
        <v>34</v>
      </c>
      <c r="AL13">
        <v>2</v>
      </c>
      <c r="AM13" t="s">
        <v>42</v>
      </c>
      <c r="AN13" cm="1">
        <f t="array" aca="1" ref="AN13" ca="1">IF($AL13&lt;$A$2+1,INDIRECT(_xlfn.CONCAT("'",$AM13,"'!",AN$2,$AK13)),"")</f>
        <v>0.2</v>
      </c>
      <c r="AO13" cm="1">
        <f t="array" aca="1" ref="AO13" ca="1">IF($AL13&lt;$A$2+1,INDIRECT(_xlfn.CONCAT("'",$AM13,"'!",AO$2,$AK13)),"")</f>
        <v>0.66666666666666663</v>
      </c>
      <c r="AP13" cm="1">
        <f t="array" aca="1" ref="AP13" ca="1">IF($AL13&lt;$A$2+1,INDIRECT(_xlfn.CONCAT("'",$AM13,"'!",AP$2,$AK13)),"")</f>
        <v>0.33333333333333331</v>
      </c>
      <c r="AQ13" cm="1">
        <f t="array" aca="1" ref="AQ13" ca="1">IF($AL13&lt;$A$2+1,INDIRECT(_xlfn.CONCAT("'",$AM13,"'!",AQ$2,$AK13)),"")</f>
        <v>0.33333333333333331</v>
      </c>
      <c r="AR13" cm="1">
        <f t="array" aca="1" ref="AR13" ca="1">IF($AL13&lt;$A$2+1,INDIRECT(_xlfn.CONCAT("'",$AM13,"'!",AR$2,$AK13)),"")</f>
        <v>0.45454545454545453</v>
      </c>
      <c r="AS13" cm="1">
        <f t="array" aca="1" ref="AS13" ca="1">IF($AL13&lt;$A$2+1,INDIRECT(_xlfn.CONCAT("'",$AM13,"'!",AS$2,$AK13)),"")</f>
        <v>0.5</v>
      </c>
      <c r="AT13" cm="1">
        <f t="array" aca="1" ref="AT13" ca="1">IF($AL13&lt;$A$2+1,INDIRECT(_xlfn.CONCAT("'",$AM13,"'!",AT$2,$AK13)),"")</f>
        <v>0.2</v>
      </c>
      <c r="AU13" cm="1">
        <f t="array" aca="1" ref="AU13" ca="1">IF($AL13&lt;$A$2+1,INDIRECT(_xlfn.CONCAT("'",$AM13,"'!",AU$2,$AK13)),"")</f>
        <v>0.4</v>
      </c>
      <c r="AV13" cm="1">
        <f t="array" aca="1" ref="AV13" ca="1">IF($AL13&lt;$A$2+1,INDIRECT(_xlfn.CONCAT("'",$AM13,"'!",AV$2,$AK13)),"")</f>
        <v>0.375</v>
      </c>
      <c r="AW13" cm="1">
        <f t="array" aca="1" ref="AW13" ca="1">IF($AL13&lt;$A$2+1,INDIRECT(_xlfn.CONCAT("'",$AM13,"'!",AW$2,$AK13)),"")</f>
        <v>0</v>
      </c>
      <c r="AX13" cm="1">
        <f t="array" aca="1" ref="AX13" ca="1">IF($AL13&lt;$A$2+1,INDIRECT(_xlfn.CONCAT("'",$AM13,"'!",AX$2,$AK13)),"")</f>
        <v>0</v>
      </c>
      <c r="AY13" cm="1">
        <f t="array" aca="1" ref="AY13" ca="1">IF($AL13&lt;$A$2+1,INDIRECT(_xlfn.CONCAT("'",$AM13,"'!",AY$2,$AK13)),"")</f>
        <v>0</v>
      </c>
      <c r="AZ13" cm="1">
        <f t="array" aca="1" ref="AZ13" ca="1">IF($AL13&lt;$A$2+1,INDIRECT(_xlfn.CONCAT("'",$AM13,"'!",AZ$2,$AK13)),"")</f>
        <v>0</v>
      </c>
      <c r="BA13" cm="1">
        <f t="array" aca="1" ref="BA13" ca="1">IF($AL13&lt;$A$2+1,INDIRECT(_xlfn.CONCAT("'",$AM13,"'!",BA$2,$AK13)),"")</f>
        <v>0</v>
      </c>
      <c r="BB13" cm="1">
        <f t="array" aca="1" ref="BB13" ca="1">IF($AL13&lt;$A$2+1,INDIRECT(_xlfn.CONCAT("'",$AM13,"'!",BB$2,$AK13)),"")</f>
        <v>0</v>
      </c>
      <c r="BC13" cm="1">
        <f t="array" aca="1" ref="BC13" ca="1">IF($AL13&lt;$A$2+1,INDIRECT(_xlfn.CONCAT("'",$AM13,"'!",BC$2,$AK13)),"")</f>
        <v>0</v>
      </c>
    </row>
    <row r="14" spans="1:75">
      <c r="C14">
        <v>21</v>
      </c>
      <c r="D14" t="s">
        <v>108</v>
      </c>
      <c r="E14" s="38" cm="1">
        <f t="array" aca="1" ref="E14" ca="1">IF(BH$11&lt;$A$2+1,IF($C14="x","",INDIRECT(_xlfn.CONCAT("'",E$1,"'!B",$C14))),"")</f>
        <v>19</v>
      </c>
      <c r="F14" s="38" cm="1">
        <f t="array" aca="1" ref="F14" ca="1">IF(BI$11&lt;$A$2+1,IF($C14="x","",INDIRECT(_xlfn.CONCAT("'",F$1,"'!B",$C14))),"")</f>
        <v>15</v>
      </c>
      <c r="G14" s="38" cm="1">
        <f t="array" aca="1" ref="G14" ca="1">IF(BJ$11&lt;$A$2+1,IF($C14="x","",INDIRECT(_xlfn.CONCAT("'",G$1,"'!B",$C14))),"")</f>
        <v>0</v>
      </c>
      <c r="H14" s="38" t="str" cm="1">
        <f t="array" aca="1" ref="H14" ca="1">IF(BK$11&lt;$A$2+1,IF($C14="x","",INDIRECT(_xlfn.CONCAT("'",H$1,"'!B",$C14))),"")</f>
        <v/>
      </c>
      <c r="I14" s="46" t="str" cm="1">
        <f t="array" aca="1" ref="I14" ca="1">IF(BL$11&lt;$A$2+1,IF($C14="x","",INDIRECT(_xlfn.CONCAT("'",I$1,"'!B",$C14))),"")</f>
        <v/>
      </c>
      <c r="J14" s="38">
        <f t="shared" ca="1" si="1"/>
        <v>34</v>
      </c>
      <c r="K14" s="46">
        <f t="shared" ca="1" si="2"/>
        <v>11.333333333333334</v>
      </c>
      <c r="S14" t="str">
        <f ca="1"/>
        <v>Dan</v>
      </c>
      <c r="T14" s="2" t="e">
        <f ca="1"/>
        <v>#DIV/0!</v>
      </c>
      <c r="U14" s="2" t="e">
        <f ca="1"/>
        <v>#DIV/0!</v>
      </c>
      <c r="V14" s="2" t="e">
        <f ca="1"/>
        <v>#DIV/0!</v>
      </c>
      <c r="W14">
        <f ca="1"/>
        <v>11</v>
      </c>
      <c r="X14">
        <f ca="1"/>
        <v>35</v>
      </c>
      <c r="Z14" t="str">
        <f ca="1"/>
        <v>Dan</v>
      </c>
      <c r="AA14" s="2" t="e">
        <f ca="1"/>
        <v>#DIV/0!</v>
      </c>
      <c r="AC14" t="str">
        <f ca="1"/>
        <v>Dan</v>
      </c>
      <c r="AD14" s="2" t="e">
        <f ca="1"/>
        <v>#DIV/0!</v>
      </c>
      <c r="AF14" t="str">
        <f ca="1"/>
        <v>Dan</v>
      </c>
      <c r="AG14" s="2" t="e">
        <f ca="1"/>
        <v>#DIV/0!</v>
      </c>
      <c r="AK14">
        <v>34</v>
      </c>
      <c r="AL14">
        <v>3</v>
      </c>
      <c r="AM14" t="s">
        <v>43</v>
      </c>
      <c r="AN14" cm="1">
        <f t="array" aca="1" ref="AN14" ca="1">IF($AL14&lt;$A$2+1,INDIRECT(_xlfn.CONCAT("'",$AM14,"'!",AN$2,$AK14)),"")</f>
        <v>0</v>
      </c>
      <c r="AO14" cm="1">
        <f t="array" aca="1" ref="AO14" ca="1">IF($AL14&lt;$A$2+1,INDIRECT(_xlfn.CONCAT("'",$AM14,"'!",AO$2,$AK14)),"")</f>
        <v>0</v>
      </c>
      <c r="AP14" cm="1">
        <f t="array" aca="1" ref="AP14" ca="1">IF($AL14&lt;$A$2+1,INDIRECT(_xlfn.CONCAT("'",$AM14,"'!",AP$2,$AK14)),"")</f>
        <v>0</v>
      </c>
      <c r="AQ14" cm="1">
        <f t="array" aca="1" ref="AQ14" ca="1">IF($AL14&lt;$A$2+1,INDIRECT(_xlfn.CONCAT("'",$AM14,"'!",AQ$2,$AK14)),"")</f>
        <v>0</v>
      </c>
      <c r="AR14" cm="1">
        <f t="array" aca="1" ref="AR14" ca="1">IF($AL14&lt;$A$2+1,INDIRECT(_xlfn.CONCAT("'",$AM14,"'!",AR$2,$AK14)),"")</f>
        <v>0</v>
      </c>
      <c r="AS14" cm="1">
        <f t="array" aca="1" ref="AS14" ca="1">IF($AL14&lt;$A$2+1,INDIRECT(_xlfn.CONCAT("'",$AM14,"'!",AS$2,$AK14)),"")</f>
        <v>0</v>
      </c>
      <c r="AT14" cm="1">
        <f t="array" aca="1" ref="AT14" ca="1">IF($AL14&lt;$A$2+1,INDIRECT(_xlfn.CONCAT("'",$AM14,"'!",AT$2,$AK14)),"")</f>
        <v>0</v>
      </c>
      <c r="AU14" cm="1">
        <f t="array" aca="1" ref="AU14" ca="1">IF($AL14&lt;$A$2+1,INDIRECT(_xlfn.CONCAT("'",$AM14,"'!",AU$2,$AK14)),"")</f>
        <v>0</v>
      </c>
      <c r="AV14" cm="1">
        <f t="array" aca="1" ref="AV14" ca="1">IF($AL14&lt;$A$2+1,INDIRECT(_xlfn.CONCAT("'",$AM14,"'!",AV$2,$AK14)),"")</f>
        <v>0</v>
      </c>
      <c r="AW14" cm="1">
        <f t="array" aca="1" ref="AW14" ca="1">IF($AL14&lt;$A$2+1,INDIRECT(_xlfn.CONCAT("'",$AM14,"'!",AW$2,$AK14)),"")</f>
        <v>0</v>
      </c>
      <c r="AX14" cm="1">
        <f t="array" aca="1" ref="AX14" ca="1">IF($AL14&lt;$A$2+1,INDIRECT(_xlfn.CONCAT("'",$AM14,"'!",AX$2,$AK14)),"")</f>
        <v>0</v>
      </c>
      <c r="AY14" cm="1">
        <f t="array" aca="1" ref="AY14" ca="1">IF($AL14&lt;$A$2+1,INDIRECT(_xlfn.CONCAT("'",$AM14,"'!",AY$2,$AK14)),"")</f>
        <v>0</v>
      </c>
      <c r="AZ14" cm="1">
        <f t="array" aca="1" ref="AZ14" ca="1">IF($AL14&lt;$A$2+1,INDIRECT(_xlfn.CONCAT("'",$AM14,"'!",AZ$2,$AK14)),"")</f>
        <v>0</v>
      </c>
      <c r="BA14" cm="1">
        <f t="array" aca="1" ref="BA14" ca="1">IF($AL14&lt;$A$2+1,INDIRECT(_xlfn.CONCAT("'",$AM14,"'!",BA$2,$AK14)),"")</f>
        <v>0</v>
      </c>
      <c r="BB14" cm="1">
        <f t="array" aca="1" ref="BB14" ca="1">IF($AL14&lt;$A$2+1,INDIRECT(_xlfn.CONCAT("'",$AM14,"'!",BB$2,$AK14)),"")</f>
        <v>0</v>
      </c>
      <c r="BC14" cm="1">
        <f t="array" aca="1" ref="BC14" ca="1">IF($AL14&lt;$A$2+1,INDIRECT(_xlfn.CONCAT("'",$AM14,"'!",BC$2,$AK14)),"")</f>
        <v>0</v>
      </c>
      <c r="BH14" t="str">
        <f ca="1">S10</f>
        <v>Player Stats:</v>
      </c>
      <c r="BI14" t="str">
        <f ca="1">U10</f>
        <v>O score</v>
      </c>
      <c r="BK14" t="str">
        <f ca="1">BH14</f>
        <v>Player Stats:</v>
      </c>
      <c r="BL14" t="str">
        <f ca="1">V10</f>
        <v>D score</v>
      </c>
    </row>
    <row r="15" spans="1:75">
      <c r="C15">
        <v>22</v>
      </c>
      <c r="D15" t="s">
        <v>109</v>
      </c>
      <c r="E15" s="38" cm="1">
        <f t="array" aca="1" ref="E15" ca="1">IF(BH$11&lt;$A$2+1,IF($C15="x","",INDIRECT(_xlfn.CONCAT("'",E$1,"'!B",$C15))),"")</f>
        <v>19</v>
      </c>
      <c r="F15" s="38" cm="1">
        <f t="array" aca="1" ref="F15" ca="1">IF(BI$11&lt;$A$2+1,IF($C15="x","",INDIRECT(_xlfn.CONCAT("'",F$1,"'!B",$C15))),"")</f>
        <v>16</v>
      </c>
      <c r="G15" s="38" cm="1">
        <f t="array" aca="1" ref="G15" ca="1">IF(BJ$11&lt;$A$2+1,IF($C15="x","",INDIRECT(_xlfn.CONCAT("'",G$1,"'!B",$C15))),"")</f>
        <v>0</v>
      </c>
      <c r="H15" s="38" t="str" cm="1">
        <f t="array" aca="1" ref="H15" ca="1">IF(BK$11&lt;$A$2+1,IF($C15="x","",INDIRECT(_xlfn.CONCAT("'",H$1,"'!B",$C15))),"")</f>
        <v/>
      </c>
      <c r="I15" s="46" t="str" cm="1">
        <f t="array" aca="1" ref="I15" ca="1">IF(BL$11&lt;$A$2+1,IF($C15="x","",INDIRECT(_xlfn.CONCAT("'",I$1,"'!B",$C15))),"")</f>
        <v/>
      </c>
      <c r="J15" s="38">
        <f t="shared" ca="1" si="1"/>
        <v>35</v>
      </c>
      <c r="K15" s="46">
        <f t="shared" ca="1" si="2"/>
        <v>11.666666666666666</v>
      </c>
      <c r="S15" t="str">
        <f ca="1"/>
        <v>Apat</v>
      </c>
      <c r="T15" s="2" t="e">
        <f ca="1"/>
        <v>#DIV/0!</v>
      </c>
      <c r="U15" s="2" t="e">
        <f ca="1"/>
        <v>#DIV/0!</v>
      </c>
      <c r="V15" s="2" t="e">
        <f ca="1"/>
        <v>#DIV/0!</v>
      </c>
      <c r="W15">
        <f ca="1"/>
        <v>19</v>
      </c>
      <c r="X15">
        <f ca="1"/>
        <v>47</v>
      </c>
      <c r="Z15" t="str">
        <f ca="1"/>
        <v>Apat</v>
      </c>
      <c r="AA15" s="2" t="e">
        <f ca="1"/>
        <v>#DIV/0!</v>
      </c>
      <c r="AC15" t="str">
        <f ca="1"/>
        <v>Apat</v>
      </c>
      <c r="AD15" s="2" t="e">
        <f ca="1"/>
        <v>#DIV/0!</v>
      </c>
      <c r="AF15" t="str">
        <f ca="1"/>
        <v>Apat</v>
      </c>
      <c r="AG15" s="2" t="e">
        <f ca="1"/>
        <v>#DIV/0!</v>
      </c>
      <c r="AK15">
        <v>34</v>
      </c>
      <c r="AL15">
        <v>4</v>
      </c>
      <c r="AM15" t="s">
        <v>44</v>
      </c>
      <c r="AN15" t="str" cm="1">
        <f t="array" aca="1" ref="AN15" ca="1">IF($AL15&lt;$A$2+1,INDIRECT(_xlfn.CONCAT("'",$AM15,"'!",AN$2,$AK15)),"")</f>
        <v/>
      </c>
      <c r="AO15" t="str" cm="1">
        <f t="array" aca="1" ref="AO15" ca="1">IF($AL15&lt;$A$2+1,INDIRECT(_xlfn.CONCAT("'",$AM15,"'!",AO$2,$AK15)),"")</f>
        <v/>
      </c>
      <c r="AP15" t="str" cm="1">
        <f t="array" aca="1" ref="AP15" ca="1">IF($AL15&lt;$A$2+1,INDIRECT(_xlfn.CONCAT("'",$AM15,"'!",AP$2,$AK15)),"")</f>
        <v/>
      </c>
      <c r="AQ15" t="str" cm="1">
        <f t="array" aca="1" ref="AQ15" ca="1">IF($AL15&lt;$A$2+1,INDIRECT(_xlfn.CONCAT("'",$AM15,"'!",AQ$2,$AK15)),"")</f>
        <v/>
      </c>
      <c r="AR15" t="str" cm="1">
        <f t="array" aca="1" ref="AR15" ca="1">IF($AL15&lt;$A$2+1,INDIRECT(_xlfn.CONCAT("'",$AM15,"'!",AR$2,$AK15)),"")</f>
        <v/>
      </c>
      <c r="AS15" t="str" cm="1">
        <f t="array" aca="1" ref="AS15" ca="1">IF($AL15&lt;$A$2+1,INDIRECT(_xlfn.CONCAT("'",$AM15,"'!",AS$2,$AK15)),"")</f>
        <v/>
      </c>
      <c r="AT15" t="str" cm="1">
        <f t="array" aca="1" ref="AT15" ca="1">IF($AL15&lt;$A$2+1,INDIRECT(_xlfn.CONCAT("'",$AM15,"'!",AT$2,$AK15)),"")</f>
        <v/>
      </c>
      <c r="AU15" t="str" cm="1">
        <f t="array" aca="1" ref="AU15" ca="1">IF($AL15&lt;$A$2+1,INDIRECT(_xlfn.CONCAT("'",$AM15,"'!",AU$2,$AK15)),"")</f>
        <v/>
      </c>
      <c r="AV15" t="str" cm="1">
        <f t="array" aca="1" ref="AV15" ca="1">IF($AL15&lt;$A$2+1,INDIRECT(_xlfn.CONCAT("'",$AM15,"'!",AV$2,$AK15)),"")</f>
        <v/>
      </c>
      <c r="AW15" t="str" cm="1">
        <f t="array" aca="1" ref="AW15" ca="1">IF($AL15&lt;$A$2+1,INDIRECT(_xlfn.CONCAT("'",$AM15,"'!",AW$2,$AK15)),"")</f>
        <v/>
      </c>
      <c r="AX15" t="str" cm="1">
        <f t="array" aca="1" ref="AX15" ca="1">IF($AL15&lt;$A$2+1,INDIRECT(_xlfn.CONCAT("'",$AM15,"'!",AX$2,$AK15)),"")</f>
        <v/>
      </c>
      <c r="AY15" t="str" cm="1">
        <f t="array" aca="1" ref="AY15" ca="1">IF($AL15&lt;$A$2+1,INDIRECT(_xlfn.CONCAT("'",$AM15,"'!",AY$2,$AK15)),"")</f>
        <v/>
      </c>
      <c r="AZ15" t="str" cm="1">
        <f t="array" aca="1" ref="AZ15" ca="1">IF($AL15&lt;$A$2+1,INDIRECT(_xlfn.CONCAT("'",$AM15,"'!",AZ$2,$AK15)),"")</f>
        <v/>
      </c>
      <c r="BA15" t="str" cm="1">
        <f t="array" aca="1" ref="BA15" ca="1">IF($AL15&lt;$A$2+1,INDIRECT(_xlfn.CONCAT("'",$AM15,"'!",BA$2,$AK15)),"")</f>
        <v/>
      </c>
      <c r="BB15" t="str" cm="1">
        <f t="array" aca="1" ref="BB15" ca="1">IF($AL15&lt;$A$2+1,INDIRECT(_xlfn.CONCAT("'",$AM15,"'!",BB$2,$AK15)),"")</f>
        <v/>
      </c>
      <c r="BC15" t="str" cm="1">
        <f t="array" aca="1" ref="BC15" ca="1">IF($AL15&lt;$A$2+1,INDIRECT(_xlfn.CONCAT("'",$AM15,"'!",BC$2,$AK15)),"")</f>
        <v/>
      </c>
      <c r="BH15" t="str">
        <f t="shared" ref="BH15:BH30" ca="1" si="11">S11</f>
        <v>Jonny</v>
      </c>
      <c r="BI15" t="e">
        <f t="shared" ref="BI15:BI30" ca="1" si="12">U11</f>
        <v>#DIV/0!</v>
      </c>
      <c r="BK15" t="str">
        <f t="shared" ref="BK15:BK30" ca="1" si="13">BH15</f>
        <v>Jonny</v>
      </c>
      <c r="BL15" t="e">
        <f t="shared" ref="BL15:BL30" ca="1" si="14">V11</f>
        <v>#DIV/0!</v>
      </c>
    </row>
    <row r="16" spans="1:75">
      <c r="C16" t="s">
        <v>98</v>
      </c>
      <c r="E16" s="3" t="str" cm="1">
        <f t="array" aca="1" ref="E16" ca="1">IF(BH$11&lt;$A$2+1,IF($C16="x","",INDIRECT(_xlfn.CONCAT("'",E$1,"'!B",$C16))),"")</f>
        <v/>
      </c>
      <c r="F16" s="3" t="str" cm="1">
        <f t="array" aca="1" ref="F16" ca="1">IF(BI$11&lt;$A$2+1,IF($C16="x","",INDIRECT(_xlfn.CONCAT("'",F$1,"'!B",$C16))),"")</f>
        <v/>
      </c>
      <c r="G16" s="3" t="str" cm="1">
        <f t="array" aca="1" ref="G16" ca="1">IF(BJ$11&lt;$A$2+1,IF($C16="x","",INDIRECT(_xlfn.CONCAT("'",G$1,"'!B",$C16))),"")</f>
        <v/>
      </c>
      <c r="H16" s="3" t="str" cm="1">
        <f t="array" aca="1" ref="H16" ca="1">IF(BK$11&lt;$A$2+1,IF($C16="x","",INDIRECT(_xlfn.CONCAT("'",H$1,"'!B",$C16))),"")</f>
        <v/>
      </c>
      <c r="I16" s="41" t="str" cm="1">
        <f t="array" aca="1" ref="I16" ca="1">IF(BL$11&lt;$A$2+1,IF($C16="x","",INDIRECT(_xlfn.CONCAT("'",I$1,"'!B",$C16))),"")</f>
        <v/>
      </c>
      <c r="J16" s="3"/>
      <c r="K16" s="41"/>
      <c r="S16" t="str">
        <f ca="1"/>
        <v>Ed</v>
      </c>
      <c r="T16" s="2" t="e">
        <f ca="1"/>
        <v>#DIV/0!</v>
      </c>
      <c r="U16" s="2" t="e">
        <f ca="1"/>
        <v>#DIV/0!</v>
      </c>
      <c r="V16" s="2" t="e">
        <f ca="1"/>
        <v>#DIV/0!</v>
      </c>
      <c r="W16">
        <f ca="1"/>
        <v>16</v>
      </c>
      <c r="X16">
        <f ca="1"/>
        <v>49</v>
      </c>
      <c r="Z16" t="str">
        <f ca="1"/>
        <v>Ed</v>
      </c>
      <c r="AA16" s="2" t="e">
        <f ca="1"/>
        <v>#DIV/0!</v>
      </c>
      <c r="AC16" t="str">
        <f ca="1"/>
        <v>Ed</v>
      </c>
      <c r="AD16" s="2" t="e">
        <f ca="1"/>
        <v>#DIV/0!</v>
      </c>
      <c r="AF16" t="str">
        <f ca="1"/>
        <v>Ed</v>
      </c>
      <c r="AG16" s="2" t="e">
        <f ca="1"/>
        <v>#DIV/0!</v>
      </c>
      <c r="AK16">
        <v>34</v>
      </c>
      <c r="AL16">
        <v>5</v>
      </c>
      <c r="AM16" t="s">
        <v>45</v>
      </c>
      <c r="AN16" t="str" cm="1">
        <f t="array" aca="1" ref="AN16" ca="1">IF($AL16&lt;$A$2+1,INDIRECT(_xlfn.CONCAT("'",$AM16,"'!",AN$2,$AK16)),"")</f>
        <v/>
      </c>
      <c r="AO16" t="str" cm="1">
        <f t="array" aca="1" ref="AO16" ca="1">IF($AL16&lt;$A$2+1,INDIRECT(_xlfn.CONCAT("'",$AM16,"'!",AO$2,$AK16)),"")</f>
        <v/>
      </c>
      <c r="AP16" t="str" cm="1">
        <f t="array" aca="1" ref="AP16" ca="1">IF($AL16&lt;$A$2+1,INDIRECT(_xlfn.CONCAT("'",$AM16,"'!",AP$2,$AK16)),"")</f>
        <v/>
      </c>
      <c r="AQ16" t="str" cm="1">
        <f t="array" aca="1" ref="AQ16" ca="1">IF($AL16&lt;$A$2+1,INDIRECT(_xlfn.CONCAT("'",$AM16,"'!",AQ$2,$AK16)),"")</f>
        <v/>
      </c>
      <c r="AR16" t="str" cm="1">
        <f t="array" aca="1" ref="AR16" ca="1">IF($AL16&lt;$A$2+1,INDIRECT(_xlfn.CONCAT("'",$AM16,"'!",AR$2,$AK16)),"")</f>
        <v/>
      </c>
      <c r="AS16" t="str" cm="1">
        <f t="array" aca="1" ref="AS16" ca="1">IF($AL16&lt;$A$2+1,INDIRECT(_xlfn.CONCAT("'",$AM16,"'!",AS$2,$AK16)),"")</f>
        <v/>
      </c>
      <c r="AT16" t="str" cm="1">
        <f t="array" aca="1" ref="AT16" ca="1">IF($AL16&lt;$A$2+1,INDIRECT(_xlfn.CONCAT("'",$AM16,"'!",AT$2,$AK16)),"")</f>
        <v/>
      </c>
      <c r="AU16" t="str" cm="1">
        <f t="array" aca="1" ref="AU16" ca="1">IF($AL16&lt;$A$2+1,INDIRECT(_xlfn.CONCAT("'",$AM16,"'!",AU$2,$AK16)),"")</f>
        <v/>
      </c>
      <c r="AV16" t="str" cm="1">
        <f t="array" aca="1" ref="AV16" ca="1">IF($AL16&lt;$A$2+1,INDIRECT(_xlfn.CONCAT("'",$AM16,"'!",AV$2,$AK16)),"")</f>
        <v/>
      </c>
      <c r="AW16" t="str" cm="1">
        <f t="array" aca="1" ref="AW16" ca="1">IF($AL16&lt;$A$2+1,INDIRECT(_xlfn.CONCAT("'",$AM16,"'!",AW$2,$AK16)),"")</f>
        <v/>
      </c>
      <c r="AX16" t="str" cm="1">
        <f t="array" aca="1" ref="AX16" ca="1">IF($AL16&lt;$A$2+1,INDIRECT(_xlfn.CONCAT("'",$AM16,"'!",AX$2,$AK16)),"")</f>
        <v/>
      </c>
      <c r="AY16" t="str" cm="1">
        <f t="array" aca="1" ref="AY16" ca="1">IF($AL16&lt;$A$2+1,INDIRECT(_xlfn.CONCAT("'",$AM16,"'!",AY$2,$AK16)),"")</f>
        <v/>
      </c>
      <c r="AZ16" t="str" cm="1">
        <f t="array" aca="1" ref="AZ16" ca="1">IF($AL16&lt;$A$2+1,INDIRECT(_xlfn.CONCAT("'",$AM16,"'!",AZ$2,$AK16)),"")</f>
        <v/>
      </c>
      <c r="BA16" t="str" cm="1">
        <f t="array" aca="1" ref="BA16" ca="1">IF($AL16&lt;$A$2+1,INDIRECT(_xlfn.CONCAT("'",$AM16,"'!",BA$2,$AK16)),"")</f>
        <v/>
      </c>
      <c r="BB16" t="str" cm="1">
        <f t="array" aca="1" ref="BB16" ca="1">IF($AL16&lt;$A$2+1,INDIRECT(_xlfn.CONCAT("'",$AM16,"'!",BB$2,$AK16)),"")</f>
        <v/>
      </c>
      <c r="BC16" t="str" cm="1">
        <f t="array" aca="1" ref="BC16" ca="1">IF($AL16&lt;$A$2+1,INDIRECT(_xlfn.CONCAT("'",$AM16,"'!",BC$2,$AK16)),"")</f>
        <v/>
      </c>
      <c r="BH16" t="str">
        <f t="shared" ca="1" si="11"/>
        <v>Marius</v>
      </c>
      <c r="BI16" t="e">
        <f t="shared" ca="1" si="12"/>
        <v>#DIV/0!</v>
      </c>
      <c r="BK16" t="str">
        <f t="shared" ca="1" si="13"/>
        <v>Marius</v>
      </c>
      <c r="BL16" t="e">
        <f t="shared" ca="1" si="14"/>
        <v>#DIV/0!</v>
      </c>
    </row>
    <row r="17" spans="3:64">
      <c r="C17">
        <v>24</v>
      </c>
      <c r="D17" t="s">
        <v>110</v>
      </c>
      <c r="E17" s="2" cm="1">
        <f t="array" aca="1" ref="E17" ca="1">IF(BH$11&lt;$A$2+1,IF($C17="x","",INDIRECT(_xlfn.CONCAT("'",E$1,"'!B",$C17))),"")</f>
        <v>0.31578947368421051</v>
      </c>
      <c r="F17" s="2" cm="1">
        <f t="array" aca="1" ref="F17" ca="1">IF(BI$11&lt;$A$2+1,IF($C17="x","",INDIRECT(_xlfn.CONCAT("'",F$1,"'!B",$C17))),"")</f>
        <v>0.4</v>
      </c>
      <c r="G17" s="2" t="e" cm="1">
        <f t="array" aca="1" ref="G17" ca="1">IF(BJ$11&lt;$A$2+1,IF($C17="x","",INDIRECT(_xlfn.CONCAT("'",G$1,"'!B",$C17))),"")</f>
        <v>#DIV/0!</v>
      </c>
      <c r="H17" s="2" t="str" cm="1">
        <f t="array" aca="1" ref="H17" ca="1">IF(BK$11&lt;$A$2+1,IF($C17="x","",INDIRECT(_xlfn.CONCAT("'",H$1,"'!B",$C17))),"")</f>
        <v/>
      </c>
      <c r="I17" s="45" t="str" cm="1">
        <f t="array" aca="1" ref="I17" ca="1">IF(BL$11&lt;$A$2+1,IF($C17="x","",INDIRECT(_xlfn.CONCAT("'",I$1,"'!B",$C17))),"")</f>
        <v/>
      </c>
      <c r="J17" s="2"/>
      <c r="K17" s="45" t="e">
        <f t="shared" ca="1" si="2"/>
        <v>#DIV/0!</v>
      </c>
      <c r="N17" s="2"/>
      <c r="S17" t="str">
        <f ca="1"/>
        <v>Joe</v>
      </c>
      <c r="T17" s="2" t="e">
        <f ca="1"/>
        <v>#DIV/0!</v>
      </c>
      <c r="U17" s="2" t="e">
        <f ca="1"/>
        <v>#DIV/0!</v>
      </c>
      <c r="V17" s="2" t="e">
        <f ca="1"/>
        <v>#DIV/0!</v>
      </c>
      <c r="W17">
        <f ca="1"/>
        <v>4</v>
      </c>
      <c r="X17">
        <f ca="1"/>
        <v>12</v>
      </c>
      <c r="Z17" t="str">
        <f ca="1"/>
        <v>Joe</v>
      </c>
      <c r="AA17" s="2" t="e">
        <f ca="1"/>
        <v>#DIV/0!</v>
      </c>
      <c r="AC17" t="str">
        <f ca="1"/>
        <v>Joe</v>
      </c>
      <c r="AD17" s="2" t="e">
        <f ca="1"/>
        <v>#DIV/0!</v>
      </c>
      <c r="AF17" t="str">
        <f ca="1"/>
        <v>Joe</v>
      </c>
      <c r="AG17" s="2" t="e">
        <f ca="1"/>
        <v>#DIV/0!</v>
      </c>
      <c r="AK17">
        <v>34</v>
      </c>
      <c r="AL17">
        <v>6</v>
      </c>
      <c r="AM17" t="s">
        <v>111</v>
      </c>
      <c r="AN17" t="str" cm="1">
        <f t="array" aca="1" ref="AN17" ca="1">IF($AL17&lt;$A$2+1,INDIRECT(_xlfn.CONCAT("'",$AM17,"'!",AN$2,$AK17)),"")</f>
        <v/>
      </c>
      <c r="AO17" t="str" cm="1">
        <f t="array" aca="1" ref="AO17" ca="1">IF($AL17&lt;$A$2+1,INDIRECT(_xlfn.CONCAT("'",$AM17,"'!",AO$2,$AK17)),"")</f>
        <v/>
      </c>
      <c r="AP17" t="str" cm="1">
        <f t="array" aca="1" ref="AP17" ca="1">IF($AL17&lt;$A$2+1,INDIRECT(_xlfn.CONCAT("'",$AM17,"'!",AP$2,$AK17)),"")</f>
        <v/>
      </c>
      <c r="AQ17" t="str" cm="1">
        <f t="array" aca="1" ref="AQ17" ca="1">IF($AL17&lt;$A$2+1,INDIRECT(_xlfn.CONCAT("'",$AM17,"'!",AQ$2,$AK17)),"")</f>
        <v/>
      </c>
      <c r="AR17" t="str" cm="1">
        <f t="array" aca="1" ref="AR17" ca="1">IF($AL17&lt;$A$2+1,INDIRECT(_xlfn.CONCAT("'",$AM17,"'!",AR$2,$AK17)),"")</f>
        <v/>
      </c>
      <c r="AS17" t="str" cm="1">
        <f t="array" aca="1" ref="AS17" ca="1">IF($AL17&lt;$A$2+1,INDIRECT(_xlfn.CONCAT("'",$AM17,"'!",AS$2,$AK17)),"")</f>
        <v/>
      </c>
      <c r="AT17" t="str" cm="1">
        <f t="array" aca="1" ref="AT17" ca="1">IF($AL17&lt;$A$2+1,INDIRECT(_xlfn.CONCAT("'",$AM17,"'!",AT$2,$AK17)),"")</f>
        <v/>
      </c>
      <c r="AU17" t="str" cm="1">
        <f t="array" aca="1" ref="AU17" ca="1">IF($AL17&lt;$A$2+1,INDIRECT(_xlfn.CONCAT("'",$AM17,"'!",AU$2,$AK17)),"")</f>
        <v/>
      </c>
      <c r="AV17" t="str" cm="1">
        <f t="array" aca="1" ref="AV17" ca="1">IF($AL17&lt;$A$2+1,INDIRECT(_xlfn.CONCAT("'",$AM17,"'!",AV$2,$AK17)),"")</f>
        <v/>
      </c>
      <c r="AW17" t="str" cm="1">
        <f t="array" aca="1" ref="AW17" ca="1">IF($AL17&lt;$A$2+1,INDIRECT(_xlfn.CONCAT("'",$AM17,"'!",AW$2,$AK17)),"")</f>
        <v/>
      </c>
      <c r="AX17" t="str" cm="1">
        <f t="array" aca="1" ref="AX17" ca="1">IF($AL17&lt;$A$2+1,INDIRECT(_xlfn.CONCAT("'",$AM17,"'!",AX$2,$AK17)),"")</f>
        <v/>
      </c>
      <c r="AY17" t="str" cm="1">
        <f t="array" aca="1" ref="AY17" ca="1">IF($AL17&lt;$A$2+1,INDIRECT(_xlfn.CONCAT("'",$AM17,"'!",AY$2,$AK17)),"")</f>
        <v/>
      </c>
      <c r="AZ17" t="str" cm="1">
        <f t="array" aca="1" ref="AZ17" ca="1">IF($AL17&lt;$A$2+1,INDIRECT(_xlfn.CONCAT("'",$AM17,"'!",AZ$2,$AK17)),"")</f>
        <v/>
      </c>
      <c r="BA17" t="str" cm="1">
        <f t="array" aca="1" ref="BA17" ca="1">IF($AL17&lt;$A$2+1,INDIRECT(_xlfn.CONCAT("'",$AM17,"'!",BA$2,$AK17)),"")</f>
        <v/>
      </c>
      <c r="BB17" t="str" cm="1">
        <f t="array" aca="1" ref="BB17" ca="1">IF($AL17&lt;$A$2+1,INDIRECT(_xlfn.CONCAT("'",$AM17,"'!",BB$2,$AK17)),"")</f>
        <v/>
      </c>
      <c r="BC17" t="str" cm="1">
        <f t="array" aca="1" ref="BC17" ca="1">IF($AL17&lt;$A$2+1,INDIRECT(_xlfn.CONCAT("'",$AM17,"'!",BC$2,$AK17)),"")</f>
        <v/>
      </c>
      <c r="BH17" t="str">
        <f t="shared" ca="1" si="11"/>
        <v>Max</v>
      </c>
      <c r="BI17" t="e">
        <f t="shared" ca="1" si="12"/>
        <v>#DIV/0!</v>
      </c>
      <c r="BK17" t="str">
        <f t="shared" ca="1" si="13"/>
        <v>Max</v>
      </c>
      <c r="BL17" t="e">
        <f t="shared" ca="1" si="14"/>
        <v>#DIV/0!</v>
      </c>
    </row>
    <row r="18" spans="3:64">
      <c r="C18">
        <v>25</v>
      </c>
      <c r="D18" t="s">
        <v>112</v>
      </c>
      <c r="E18" s="2" cm="1">
        <f t="array" aca="1" ref="E18" ca="1">IF(BH$11&lt;$A$2+1,IF($C18="x","",INDIRECT(_xlfn.CONCAT("'",E$1,"'!B",$C18))),"")</f>
        <v>0.68421052631578949</v>
      </c>
      <c r="F18" s="2" cm="1">
        <f t="array" aca="1" ref="F18" ca="1">IF(BI$11&lt;$A$2+1,IF($C18="x","",INDIRECT(_xlfn.CONCAT("'",F$1,"'!B",$C18))),"")</f>
        <v>0.6</v>
      </c>
      <c r="G18" s="2" t="e" cm="1">
        <f t="array" aca="1" ref="G18" ca="1">IF(BJ$11&lt;$A$2+1,IF($C18="x","",INDIRECT(_xlfn.CONCAT("'",G$1,"'!B",$C18))),"")</f>
        <v>#DIV/0!</v>
      </c>
      <c r="H18" s="2" t="str" cm="1">
        <f t="array" aca="1" ref="H18" ca="1">IF(BK$11&lt;$A$2+1,IF($C18="x","",INDIRECT(_xlfn.CONCAT("'",H$1,"'!B",$C18))),"")</f>
        <v/>
      </c>
      <c r="I18" s="45" t="str" cm="1">
        <f t="array" aca="1" ref="I18" ca="1">IF(BL$11&lt;$A$2+1,IF($C18="x","",INDIRECT(_xlfn.CONCAT("'",I$1,"'!B",$C18))),"")</f>
        <v/>
      </c>
      <c r="J18" s="2"/>
      <c r="K18" s="45" t="e">
        <f t="shared" ca="1" si="2"/>
        <v>#DIV/0!</v>
      </c>
      <c r="N18" s="2"/>
      <c r="S18" t="str">
        <f ca="1"/>
        <v>Nate</v>
      </c>
      <c r="T18" s="2" t="e">
        <f ca="1"/>
        <v>#DIV/0!</v>
      </c>
      <c r="U18" s="2" t="e">
        <f ca="1"/>
        <v>#DIV/0!</v>
      </c>
      <c r="V18" s="2" t="e">
        <f ca="1"/>
        <v>#DIV/0!</v>
      </c>
      <c r="W18">
        <f ca="1"/>
        <v>23</v>
      </c>
      <c r="X18">
        <f ca="1"/>
        <v>68</v>
      </c>
      <c r="Z18" t="str">
        <f ca="1"/>
        <v>Nate</v>
      </c>
      <c r="AA18" s="2" t="e">
        <f ca="1"/>
        <v>#DIV/0!</v>
      </c>
      <c r="AC18" t="str">
        <f ca="1"/>
        <v>Nate</v>
      </c>
      <c r="AD18" s="2" t="e">
        <f ca="1"/>
        <v>#DIV/0!</v>
      </c>
      <c r="AF18" t="str">
        <f ca="1"/>
        <v>Nate</v>
      </c>
      <c r="AG18" s="2" t="e">
        <f ca="1"/>
        <v>#DIV/0!</v>
      </c>
      <c r="AK18">
        <v>34</v>
      </c>
      <c r="AL18">
        <v>7</v>
      </c>
      <c r="AM18" t="s">
        <v>113</v>
      </c>
      <c r="AN18" t="str" cm="1">
        <f t="array" aca="1" ref="AN18" ca="1">IF($AL18&lt;$A$2+1,INDIRECT(_xlfn.CONCAT("'",$AM18,"'!",AN$2,$AK18)),"")</f>
        <v/>
      </c>
      <c r="AO18" t="str" cm="1">
        <f t="array" aca="1" ref="AO18" ca="1">IF($AL18&lt;$A$2+1,INDIRECT(_xlfn.CONCAT("'",$AM18,"'!",AO$2,$AK18)),"")</f>
        <v/>
      </c>
      <c r="AP18" t="str" cm="1">
        <f t="array" aca="1" ref="AP18" ca="1">IF($AL18&lt;$A$2+1,INDIRECT(_xlfn.CONCAT("'",$AM18,"'!",AP$2,$AK18)),"")</f>
        <v/>
      </c>
      <c r="AQ18" t="str" cm="1">
        <f t="array" aca="1" ref="AQ18" ca="1">IF($AL18&lt;$A$2+1,INDIRECT(_xlfn.CONCAT("'",$AM18,"'!",AQ$2,$AK18)),"")</f>
        <v/>
      </c>
      <c r="AR18" t="str" cm="1">
        <f t="array" aca="1" ref="AR18" ca="1">IF($AL18&lt;$A$2+1,INDIRECT(_xlfn.CONCAT("'",$AM18,"'!",AR$2,$AK18)),"")</f>
        <v/>
      </c>
      <c r="AS18" t="str" cm="1">
        <f t="array" aca="1" ref="AS18" ca="1">IF($AL18&lt;$A$2+1,INDIRECT(_xlfn.CONCAT("'",$AM18,"'!",AS$2,$AK18)),"")</f>
        <v/>
      </c>
      <c r="AT18" t="str" cm="1">
        <f t="array" aca="1" ref="AT18" ca="1">IF($AL18&lt;$A$2+1,INDIRECT(_xlfn.CONCAT("'",$AM18,"'!",AT$2,$AK18)),"")</f>
        <v/>
      </c>
      <c r="AU18" t="str" cm="1">
        <f t="array" aca="1" ref="AU18" ca="1">IF($AL18&lt;$A$2+1,INDIRECT(_xlfn.CONCAT("'",$AM18,"'!",AU$2,$AK18)),"")</f>
        <v/>
      </c>
      <c r="AV18" t="str" cm="1">
        <f t="array" aca="1" ref="AV18" ca="1">IF($AL18&lt;$A$2+1,INDIRECT(_xlfn.CONCAT("'",$AM18,"'!",AV$2,$AK18)),"")</f>
        <v/>
      </c>
      <c r="AW18" t="str" cm="1">
        <f t="array" aca="1" ref="AW18" ca="1">IF($AL18&lt;$A$2+1,INDIRECT(_xlfn.CONCAT("'",$AM18,"'!",AW$2,$AK18)),"")</f>
        <v/>
      </c>
      <c r="AX18" t="str" cm="1">
        <f t="array" aca="1" ref="AX18" ca="1">IF($AL18&lt;$A$2+1,INDIRECT(_xlfn.CONCAT("'",$AM18,"'!",AX$2,$AK18)),"")</f>
        <v/>
      </c>
      <c r="AY18" t="str" cm="1">
        <f t="array" aca="1" ref="AY18" ca="1">IF($AL18&lt;$A$2+1,INDIRECT(_xlfn.CONCAT("'",$AM18,"'!",AY$2,$AK18)),"")</f>
        <v/>
      </c>
      <c r="AZ18" t="str" cm="1">
        <f t="array" aca="1" ref="AZ18" ca="1">IF($AL18&lt;$A$2+1,INDIRECT(_xlfn.CONCAT("'",$AM18,"'!",AZ$2,$AK18)),"")</f>
        <v/>
      </c>
      <c r="BA18" t="str" cm="1">
        <f t="array" aca="1" ref="BA18" ca="1">IF($AL18&lt;$A$2+1,INDIRECT(_xlfn.CONCAT("'",$AM18,"'!",BA$2,$AK18)),"")</f>
        <v/>
      </c>
      <c r="BB18" t="str" cm="1">
        <f t="array" aca="1" ref="BB18" ca="1">IF($AL18&lt;$A$2+1,INDIRECT(_xlfn.CONCAT("'",$AM18,"'!",BB$2,$AK18)),"")</f>
        <v/>
      </c>
      <c r="BC18" t="str" cm="1">
        <f t="array" aca="1" ref="BC18" ca="1">IF($AL18&lt;$A$2+1,INDIRECT(_xlfn.CONCAT("'",$AM18,"'!",BC$2,$AK18)),"")</f>
        <v/>
      </c>
      <c r="BH18" t="str">
        <f t="shared" ca="1" si="11"/>
        <v>Dan</v>
      </c>
      <c r="BI18" t="e">
        <f t="shared" ca="1" si="12"/>
        <v>#DIV/0!</v>
      </c>
      <c r="BK18" t="str">
        <f t="shared" ca="1" si="13"/>
        <v>Dan</v>
      </c>
      <c r="BL18" t="e">
        <f t="shared" ca="1" si="14"/>
        <v>#DIV/0!</v>
      </c>
    </row>
    <row r="19" spans="3:64">
      <c r="C19">
        <v>26</v>
      </c>
      <c r="D19" t="s">
        <v>114</v>
      </c>
      <c r="E19" s="2" cm="1">
        <f t="array" aca="1" ref="E19" ca="1">IF(BH$11&lt;$A$2+1,IF($C19="x","",INDIRECT(_xlfn.CONCAT("'",E$1,"'!B",$C19))),"")</f>
        <v>0.26315789473684209</v>
      </c>
      <c r="F19" s="2" cm="1">
        <f t="array" aca="1" ref="F19" ca="1">IF(BI$11&lt;$A$2+1,IF($C19="x","",INDIRECT(_xlfn.CONCAT("'",F$1,"'!B",$C19))),"")</f>
        <v>0.4375</v>
      </c>
      <c r="G19" s="2" t="e" cm="1">
        <f t="array" aca="1" ref="G19" ca="1">IF(BJ$11&lt;$A$2+1,IF($C19="x","",INDIRECT(_xlfn.CONCAT("'",G$1,"'!B",$C19))),"")</f>
        <v>#DIV/0!</v>
      </c>
      <c r="H19" s="2" t="str" cm="1">
        <f t="array" aca="1" ref="H19" ca="1">IF(BK$11&lt;$A$2+1,IF($C19="x","",INDIRECT(_xlfn.CONCAT("'",H$1,"'!B",$C19))),"")</f>
        <v/>
      </c>
      <c r="I19" s="45" t="str" cm="1">
        <f t="array" aca="1" ref="I19" ca="1">IF(BL$11&lt;$A$2+1,IF($C19="x","",INDIRECT(_xlfn.CONCAT("'",I$1,"'!B",$C19))),"")</f>
        <v/>
      </c>
      <c r="J19" s="2"/>
      <c r="K19" s="45" t="e">
        <f t="shared" ca="1" si="2"/>
        <v>#DIV/0!</v>
      </c>
      <c r="N19" s="2"/>
      <c r="S19" t="str">
        <f ca="1"/>
        <v>Matt</v>
      </c>
      <c r="T19" s="2" t="e">
        <f ca="1"/>
        <v>#DIV/0!</v>
      </c>
      <c r="U19" s="2" t="e">
        <f ca="1"/>
        <v>#DIV/0!</v>
      </c>
      <c r="V19" s="2" t="e">
        <f ca="1"/>
        <v>#DIV/0!</v>
      </c>
      <c r="W19">
        <f ca="1"/>
        <v>9</v>
      </c>
      <c r="X19">
        <f ca="1"/>
        <v>19</v>
      </c>
      <c r="Z19" t="str">
        <f ca="1"/>
        <v>Matt</v>
      </c>
      <c r="AA19" s="2" t="e">
        <f ca="1"/>
        <v>#DIV/0!</v>
      </c>
      <c r="AC19" t="str">
        <f ca="1"/>
        <v>Matt</v>
      </c>
      <c r="AD19" s="2" t="e">
        <f ca="1"/>
        <v>#DIV/0!</v>
      </c>
      <c r="AF19" t="str">
        <f ca="1"/>
        <v>Matt</v>
      </c>
      <c r="AG19" s="2" t="e">
        <f ca="1"/>
        <v>#DIV/0!</v>
      </c>
      <c r="AK19">
        <v>34</v>
      </c>
      <c r="AL19">
        <v>8</v>
      </c>
      <c r="AM19" t="s">
        <v>115</v>
      </c>
      <c r="AN19" t="str" cm="1">
        <f t="array" aca="1" ref="AN19" ca="1">IF($AL19&lt;$A$2+1,INDIRECT(_xlfn.CONCAT("'",$AM19,"'!",AN$2,$AK19)),"")</f>
        <v/>
      </c>
      <c r="AO19" t="str" cm="1">
        <f t="array" aca="1" ref="AO19" ca="1">IF($AL19&lt;$A$2+1,INDIRECT(_xlfn.CONCAT("'",$AM19,"'!",AO$2,$AK19)),"")</f>
        <v/>
      </c>
      <c r="AP19" t="str" cm="1">
        <f t="array" aca="1" ref="AP19" ca="1">IF($AL19&lt;$A$2+1,INDIRECT(_xlfn.CONCAT("'",$AM19,"'!",AP$2,$AK19)),"")</f>
        <v/>
      </c>
      <c r="AQ19" t="str" cm="1">
        <f t="array" aca="1" ref="AQ19" ca="1">IF($AL19&lt;$A$2+1,INDIRECT(_xlfn.CONCAT("'",$AM19,"'!",AQ$2,$AK19)),"")</f>
        <v/>
      </c>
      <c r="AR19" t="str" cm="1">
        <f t="array" aca="1" ref="AR19" ca="1">IF($AL19&lt;$A$2+1,INDIRECT(_xlfn.CONCAT("'",$AM19,"'!",AR$2,$AK19)),"")</f>
        <v/>
      </c>
      <c r="AS19" t="str" cm="1">
        <f t="array" aca="1" ref="AS19" ca="1">IF($AL19&lt;$A$2+1,INDIRECT(_xlfn.CONCAT("'",$AM19,"'!",AS$2,$AK19)),"")</f>
        <v/>
      </c>
      <c r="AT19" t="str" cm="1">
        <f t="array" aca="1" ref="AT19" ca="1">IF($AL19&lt;$A$2+1,INDIRECT(_xlfn.CONCAT("'",$AM19,"'!",AT$2,$AK19)),"")</f>
        <v/>
      </c>
      <c r="AU19" t="str" cm="1">
        <f t="array" aca="1" ref="AU19" ca="1">IF($AL19&lt;$A$2+1,INDIRECT(_xlfn.CONCAT("'",$AM19,"'!",AU$2,$AK19)),"")</f>
        <v/>
      </c>
      <c r="AV19" t="str" cm="1">
        <f t="array" aca="1" ref="AV19" ca="1">IF($AL19&lt;$A$2+1,INDIRECT(_xlfn.CONCAT("'",$AM19,"'!",AV$2,$AK19)),"")</f>
        <v/>
      </c>
      <c r="AW19" t="str" cm="1">
        <f t="array" aca="1" ref="AW19" ca="1">IF($AL19&lt;$A$2+1,INDIRECT(_xlfn.CONCAT("'",$AM19,"'!",AW$2,$AK19)),"")</f>
        <v/>
      </c>
      <c r="AX19" t="str" cm="1">
        <f t="array" aca="1" ref="AX19" ca="1">IF($AL19&lt;$A$2+1,INDIRECT(_xlfn.CONCAT("'",$AM19,"'!",AX$2,$AK19)),"")</f>
        <v/>
      </c>
      <c r="AY19" t="str" cm="1">
        <f t="array" aca="1" ref="AY19" ca="1">IF($AL19&lt;$A$2+1,INDIRECT(_xlfn.CONCAT("'",$AM19,"'!",AY$2,$AK19)),"")</f>
        <v/>
      </c>
      <c r="AZ19" t="str" cm="1">
        <f t="array" aca="1" ref="AZ19" ca="1">IF($AL19&lt;$A$2+1,INDIRECT(_xlfn.CONCAT("'",$AM19,"'!",AZ$2,$AK19)),"")</f>
        <v/>
      </c>
      <c r="BA19" t="str" cm="1">
        <f t="array" aca="1" ref="BA19" ca="1">IF($AL19&lt;$A$2+1,INDIRECT(_xlfn.CONCAT("'",$AM19,"'!",BA$2,$AK19)),"")</f>
        <v/>
      </c>
      <c r="BB19" t="str" cm="1">
        <f t="array" aca="1" ref="BB19" ca="1">IF($AL19&lt;$A$2+1,INDIRECT(_xlfn.CONCAT("'",$AM19,"'!",BB$2,$AK19)),"")</f>
        <v/>
      </c>
      <c r="BC19" t="str" cm="1">
        <f t="array" aca="1" ref="BC19" ca="1">IF($AL19&lt;$A$2+1,INDIRECT(_xlfn.CONCAT("'",$AM19,"'!",BC$2,$AK19)),"")</f>
        <v/>
      </c>
      <c r="BH19" t="str">
        <f t="shared" ca="1" si="11"/>
        <v>Apat</v>
      </c>
      <c r="BI19" t="e">
        <f t="shared" ca="1" si="12"/>
        <v>#DIV/0!</v>
      </c>
      <c r="BK19" t="str">
        <f t="shared" ca="1" si="13"/>
        <v>Apat</v>
      </c>
      <c r="BL19" t="e">
        <f t="shared" ca="1" si="14"/>
        <v>#DIV/0!</v>
      </c>
    </row>
    <row r="20" spans="3:64">
      <c r="C20">
        <v>27</v>
      </c>
      <c r="D20" t="s">
        <v>116</v>
      </c>
      <c r="E20" s="2" cm="1">
        <f t="array" aca="1" ref="E20" ca="1">IF(BH$11&lt;$A$2+1,IF($C20="x","",INDIRECT(_xlfn.CONCAT("'",E$1,"'!B",$C20))),"")</f>
        <v>0.73684210526315785</v>
      </c>
      <c r="F20" s="2" cm="1">
        <f t="array" aca="1" ref="F20" ca="1">IF(BI$11&lt;$A$2+1,IF($C20="x","",INDIRECT(_xlfn.CONCAT("'",F$1,"'!B",$C20))),"")</f>
        <v>0.5625</v>
      </c>
      <c r="G20" s="2" t="e" cm="1">
        <f t="array" aca="1" ref="G20" ca="1">IF(BJ$11&lt;$A$2+1,IF($C20="x","",INDIRECT(_xlfn.CONCAT("'",G$1,"'!B",$C20))),"")</f>
        <v>#DIV/0!</v>
      </c>
      <c r="H20" s="2" t="str" cm="1">
        <f t="array" aca="1" ref="H20" ca="1">IF(BK$11&lt;$A$2+1,IF($C20="x","",INDIRECT(_xlfn.CONCAT("'",H$1,"'!B",$C20))),"")</f>
        <v/>
      </c>
      <c r="I20" s="45" t="str" cm="1">
        <f t="array" aca="1" ref="I20" ca="1">IF(BL$11&lt;$A$2+1,IF($C20="x","",INDIRECT(_xlfn.CONCAT("'",I$1,"'!B",$C20))),"")</f>
        <v/>
      </c>
      <c r="J20" s="2"/>
      <c r="K20" s="45" t="e">
        <f t="shared" ca="1" si="2"/>
        <v>#DIV/0!</v>
      </c>
      <c r="N20" s="2"/>
      <c r="S20" t="str">
        <f ca="1"/>
        <v>Player</v>
      </c>
      <c r="T20" s="2">
        <f ca="1"/>
        <v>-2</v>
      </c>
      <c r="U20" s="2">
        <f ca="1"/>
        <v>-2</v>
      </c>
      <c r="V20" s="2">
        <f ca="1"/>
        <v>-2</v>
      </c>
      <c r="W20">
        <f ca="1"/>
        <v>0</v>
      </c>
      <c r="X20">
        <f ca="1"/>
        <v>0</v>
      </c>
      <c r="Z20" t="str">
        <f ca="1"/>
        <v>Player</v>
      </c>
      <c r="AA20" s="2">
        <f ca="1"/>
        <v>-2</v>
      </c>
      <c r="AC20" t="str">
        <f ca="1"/>
        <v>Player</v>
      </c>
      <c r="AD20" s="2">
        <f ca="1"/>
        <v>-2</v>
      </c>
      <c r="AF20" t="str">
        <f ca="1"/>
        <v>Player</v>
      </c>
      <c r="AG20" s="2">
        <f ca="1"/>
        <v>-2</v>
      </c>
      <c r="AK20">
        <v>34</v>
      </c>
      <c r="AL20">
        <v>9</v>
      </c>
      <c r="AM20" t="s">
        <v>117</v>
      </c>
      <c r="AN20" t="str" cm="1">
        <f t="array" aca="1" ref="AN20" ca="1">IF($AL20&lt;$A$2+1,INDIRECT(_xlfn.CONCAT("'",$AM20,"'!",AN$2,$AK20)),"")</f>
        <v/>
      </c>
      <c r="AO20" t="str" cm="1">
        <f t="array" aca="1" ref="AO20" ca="1">IF($AL20&lt;$A$2+1,INDIRECT(_xlfn.CONCAT("'",$AM20,"'!",AO$2,$AK20)),"")</f>
        <v/>
      </c>
      <c r="AP20" t="str" cm="1">
        <f t="array" aca="1" ref="AP20" ca="1">IF($AL20&lt;$A$2+1,INDIRECT(_xlfn.CONCAT("'",$AM20,"'!",AP$2,$AK20)),"")</f>
        <v/>
      </c>
      <c r="AQ20" t="str" cm="1">
        <f t="array" aca="1" ref="AQ20" ca="1">IF($AL20&lt;$A$2+1,INDIRECT(_xlfn.CONCAT("'",$AM20,"'!",AQ$2,$AK20)),"")</f>
        <v/>
      </c>
      <c r="AR20" t="str" cm="1">
        <f t="array" aca="1" ref="AR20" ca="1">IF($AL20&lt;$A$2+1,INDIRECT(_xlfn.CONCAT("'",$AM20,"'!",AR$2,$AK20)),"")</f>
        <v/>
      </c>
      <c r="AS20" t="str" cm="1">
        <f t="array" aca="1" ref="AS20" ca="1">IF($AL20&lt;$A$2+1,INDIRECT(_xlfn.CONCAT("'",$AM20,"'!",AS$2,$AK20)),"")</f>
        <v/>
      </c>
      <c r="AT20" t="str" cm="1">
        <f t="array" aca="1" ref="AT20" ca="1">IF($AL20&lt;$A$2+1,INDIRECT(_xlfn.CONCAT("'",$AM20,"'!",AT$2,$AK20)),"")</f>
        <v/>
      </c>
      <c r="AU20" t="str" cm="1">
        <f t="array" aca="1" ref="AU20" ca="1">IF($AL20&lt;$A$2+1,INDIRECT(_xlfn.CONCAT("'",$AM20,"'!",AU$2,$AK20)),"")</f>
        <v/>
      </c>
      <c r="AV20" t="str" cm="1">
        <f t="array" aca="1" ref="AV20" ca="1">IF($AL20&lt;$A$2+1,INDIRECT(_xlfn.CONCAT("'",$AM20,"'!",AV$2,$AK20)),"")</f>
        <v/>
      </c>
      <c r="AW20" t="str" cm="1">
        <f t="array" aca="1" ref="AW20" ca="1">IF($AL20&lt;$A$2+1,INDIRECT(_xlfn.CONCAT("'",$AM20,"'!",AW$2,$AK20)),"")</f>
        <v/>
      </c>
      <c r="AX20" t="str" cm="1">
        <f t="array" aca="1" ref="AX20" ca="1">IF($AL20&lt;$A$2+1,INDIRECT(_xlfn.CONCAT("'",$AM20,"'!",AX$2,$AK20)),"")</f>
        <v/>
      </c>
      <c r="AY20" t="str" cm="1">
        <f t="array" aca="1" ref="AY20" ca="1">IF($AL20&lt;$A$2+1,INDIRECT(_xlfn.CONCAT("'",$AM20,"'!",AY$2,$AK20)),"")</f>
        <v/>
      </c>
      <c r="AZ20" t="str" cm="1">
        <f t="array" aca="1" ref="AZ20" ca="1">IF($AL20&lt;$A$2+1,INDIRECT(_xlfn.CONCAT("'",$AM20,"'!",AZ$2,$AK20)),"")</f>
        <v/>
      </c>
      <c r="BA20" t="str" cm="1">
        <f t="array" aca="1" ref="BA20" ca="1">IF($AL20&lt;$A$2+1,INDIRECT(_xlfn.CONCAT("'",$AM20,"'!",BA$2,$AK20)),"")</f>
        <v/>
      </c>
      <c r="BB20" t="str" cm="1">
        <f t="array" aca="1" ref="BB20" ca="1">IF($AL20&lt;$A$2+1,INDIRECT(_xlfn.CONCAT("'",$AM20,"'!",BB$2,$AK20)),"")</f>
        <v/>
      </c>
      <c r="BC20" t="str" cm="1">
        <f t="array" aca="1" ref="BC20" ca="1">IF($AL20&lt;$A$2+1,INDIRECT(_xlfn.CONCAT("'",$AM20,"'!",BC$2,$AK20)),"")</f>
        <v/>
      </c>
      <c r="BH20" t="str">
        <f t="shared" ca="1" si="11"/>
        <v>Ed</v>
      </c>
      <c r="BI20" t="e">
        <f t="shared" ca="1" si="12"/>
        <v>#DIV/0!</v>
      </c>
      <c r="BK20" t="str">
        <f t="shared" ca="1" si="13"/>
        <v>Ed</v>
      </c>
      <c r="BL20" t="e">
        <f t="shared" ca="1" si="14"/>
        <v>#DIV/0!</v>
      </c>
    </row>
    <row r="21" spans="3:64">
      <c r="C21" t="s">
        <v>98</v>
      </c>
      <c r="E21" s="3" t="str" cm="1">
        <f t="array" aca="1" ref="E21" ca="1">IF(BH$11&lt;$A$2+1,IF($C21="x","",INDIRECT(_xlfn.CONCAT("'",E$1,"'!B",$C21))),"")</f>
        <v/>
      </c>
      <c r="F21" s="3" t="str" cm="1">
        <f t="array" aca="1" ref="F21" ca="1">IF(BI$11&lt;$A$2+1,IF($C21="x","",INDIRECT(_xlfn.CONCAT("'",F$1,"'!B",$C21))),"")</f>
        <v/>
      </c>
      <c r="G21" s="3" t="str" cm="1">
        <f t="array" aca="1" ref="G21" ca="1">IF(BJ$11&lt;$A$2+1,IF($C21="x","",INDIRECT(_xlfn.CONCAT("'",G$1,"'!B",$C21))),"")</f>
        <v/>
      </c>
      <c r="H21" s="3" t="str" cm="1">
        <f t="array" aca="1" ref="H21" ca="1">IF(BK$11&lt;$A$2+1,IF($C21="x","",INDIRECT(_xlfn.CONCAT("'",H$1,"'!B",$C21))),"")</f>
        <v/>
      </c>
      <c r="I21" s="41" t="str" cm="1">
        <f t="array" aca="1" ref="I21" ca="1">IF(BL$11&lt;$A$2+1,IF($C21="x","",INDIRECT(_xlfn.CONCAT("'",I$1,"'!B",$C21))),"")</f>
        <v/>
      </c>
      <c r="J21" s="3"/>
      <c r="K21" s="41"/>
      <c r="N21" s="2"/>
      <c r="O21" s="2"/>
      <c r="S21" t="str">
        <f ca="1"/>
        <v>Player</v>
      </c>
      <c r="T21" s="2">
        <f ca="1"/>
        <v>-2</v>
      </c>
      <c r="U21" s="2">
        <f ca="1"/>
        <v>-2</v>
      </c>
      <c r="V21" s="2">
        <f ca="1"/>
        <v>-2</v>
      </c>
      <c r="W21">
        <f ca="1"/>
        <v>0</v>
      </c>
      <c r="X21">
        <f ca="1"/>
        <v>0</v>
      </c>
      <c r="Z21" t="str">
        <f ca="1"/>
        <v>Player</v>
      </c>
      <c r="AA21" s="2">
        <f ca="1"/>
        <v>-2</v>
      </c>
      <c r="AC21" t="str">
        <f ca="1"/>
        <v>Player</v>
      </c>
      <c r="AD21" s="2">
        <f ca="1"/>
        <v>-2</v>
      </c>
      <c r="AF21" t="str">
        <f ca="1"/>
        <v>Player</v>
      </c>
      <c r="AG21" s="2">
        <f ca="1"/>
        <v>-2</v>
      </c>
      <c r="BH21" t="str">
        <f t="shared" ca="1" si="11"/>
        <v>Joe</v>
      </c>
      <c r="BI21" t="e">
        <f t="shared" ca="1" si="12"/>
        <v>#DIV/0!</v>
      </c>
      <c r="BK21" t="str">
        <f t="shared" ca="1" si="13"/>
        <v>Joe</v>
      </c>
      <c r="BL21" t="e">
        <f t="shared" ca="1" si="14"/>
        <v>#DIV/0!</v>
      </c>
    </row>
    <row r="22" spans="3:64">
      <c r="C22">
        <v>29</v>
      </c>
      <c r="D22" t="s">
        <v>118</v>
      </c>
      <c r="E22" s="3" cm="1">
        <f t="array" aca="1" ref="E22" ca="1">IF(BH$11&lt;$A$2+1,IF($C22="x","",INDIRECT(_xlfn.CONCAT("'",E$1,"'!B",$C22))),"")</f>
        <v>6</v>
      </c>
      <c r="F22" s="3" cm="1">
        <f t="array" aca="1" ref="F22" ca="1">IF(BI$11&lt;$A$2+1,IF($C22="x","",INDIRECT(_xlfn.CONCAT("'",F$1,"'!B",$C22))),"")</f>
        <v>6.2</v>
      </c>
      <c r="G22" s="3" t="e" cm="1">
        <f t="array" aca="1" ref="G22" ca="1">IF(BJ$11&lt;$A$2+1,IF($C22="x","",INDIRECT(_xlfn.CONCAT("'",G$1,"'!B",$C22))),"")</f>
        <v>#DIV/0!</v>
      </c>
      <c r="H22" s="3" t="str" cm="1">
        <f t="array" aca="1" ref="H22" ca="1">IF(BK$11&lt;$A$2+1,IF($C22="x","",INDIRECT(_xlfn.CONCAT("'",H$1,"'!B",$C22))),"")</f>
        <v/>
      </c>
      <c r="I22" s="41" t="str" cm="1">
        <f t="array" aca="1" ref="I22" ca="1">IF(BL$11&lt;$A$2+1,IF($C22="x","",INDIRECT(_xlfn.CONCAT("'",I$1,"'!B",$C22))),"")</f>
        <v/>
      </c>
      <c r="J22" s="3" t="e">
        <f t="shared" ca="1" si="1"/>
        <v>#DIV/0!</v>
      </c>
      <c r="K22" s="41" t="e">
        <f t="shared" ca="1" si="2"/>
        <v>#DIV/0!</v>
      </c>
      <c r="N22" s="2"/>
      <c r="O22" s="2"/>
      <c r="P22" s="2"/>
      <c r="S22" t="str">
        <f ca="1"/>
        <v>Player</v>
      </c>
      <c r="T22" s="2">
        <f ca="1"/>
        <v>-2</v>
      </c>
      <c r="U22" s="2">
        <f ca="1"/>
        <v>-2</v>
      </c>
      <c r="V22" s="2">
        <f ca="1"/>
        <v>-2</v>
      </c>
      <c r="W22">
        <f ca="1"/>
        <v>0</v>
      </c>
      <c r="X22">
        <f ca="1"/>
        <v>0</v>
      </c>
      <c r="Z22" t="str">
        <f ca="1"/>
        <v>Player</v>
      </c>
      <c r="AA22" s="2">
        <f ca="1"/>
        <v>-2</v>
      </c>
      <c r="AC22" t="str">
        <f ca="1"/>
        <v>Player</v>
      </c>
      <c r="AD22" s="2">
        <f ca="1"/>
        <v>-2</v>
      </c>
      <c r="AF22" t="str">
        <f ca="1"/>
        <v>Player</v>
      </c>
      <c r="AG22" s="2">
        <f ca="1"/>
        <v>-2</v>
      </c>
      <c r="AK22" t="s">
        <v>119</v>
      </c>
      <c r="BH22" t="str">
        <f t="shared" ca="1" si="11"/>
        <v>Nate</v>
      </c>
      <c r="BI22" t="e">
        <f t="shared" ca="1" si="12"/>
        <v>#DIV/0!</v>
      </c>
      <c r="BK22" t="str">
        <f t="shared" ca="1" si="13"/>
        <v>Nate</v>
      </c>
      <c r="BL22" t="e">
        <f t="shared" ca="1" si="14"/>
        <v>#DIV/0!</v>
      </c>
    </row>
    <row r="23" spans="3:64">
      <c r="C23">
        <v>30</v>
      </c>
      <c r="D23" t="s">
        <v>120</v>
      </c>
      <c r="E23" s="3" cm="1">
        <f t="array" aca="1" ref="E23" ca="1">IF(BH$11&lt;$A$2+1,IF($C23="x","",INDIRECT(_xlfn.CONCAT("'",E$1,"'!B",$C23))),"")</f>
        <v>5</v>
      </c>
      <c r="F23" s="3" cm="1">
        <f t="array" aca="1" ref="F23" ca="1">IF(BI$11&lt;$A$2+1,IF($C23="x","",INDIRECT(_xlfn.CONCAT("'",F$1,"'!B",$C23))),"")</f>
        <v>6.78125</v>
      </c>
      <c r="G23" s="3" t="e" cm="1">
        <f t="array" aca="1" ref="G23" ca="1">IF(BJ$11&lt;$A$2+1,IF($C23="x","",INDIRECT(_xlfn.CONCAT("'",G$1,"'!B",$C23))),"")</f>
        <v>#DIV/0!</v>
      </c>
      <c r="H23" s="3" t="str" cm="1">
        <f t="array" aca="1" ref="H23" ca="1">IF(BK$11&lt;$A$2+1,IF($C23="x","",INDIRECT(_xlfn.CONCAT("'",H$1,"'!B",$C23))),"")</f>
        <v/>
      </c>
      <c r="I23" s="41" t="str" cm="1">
        <f t="array" aca="1" ref="I23" ca="1">IF(BL$11&lt;$A$2+1,IF($C23="x","",INDIRECT(_xlfn.CONCAT("'",I$1,"'!B",$C23))),"")</f>
        <v/>
      </c>
      <c r="J23" s="3" t="e">
        <f t="shared" ca="1" si="1"/>
        <v>#DIV/0!</v>
      </c>
      <c r="K23" s="41" t="e">
        <f t="shared" ca="1" si="2"/>
        <v>#DIV/0!</v>
      </c>
      <c r="N23" s="2"/>
      <c r="O23" s="2"/>
      <c r="P23" s="2"/>
      <c r="S23" t="str">
        <f ca="1"/>
        <v>Player</v>
      </c>
      <c r="T23" s="2">
        <f ca="1"/>
        <v>-2</v>
      </c>
      <c r="U23" s="2">
        <f ca="1"/>
        <v>-2</v>
      </c>
      <c r="V23" s="2">
        <f ca="1"/>
        <v>-2</v>
      </c>
      <c r="W23">
        <f ca="1"/>
        <v>0</v>
      </c>
      <c r="X23">
        <f ca="1"/>
        <v>0</v>
      </c>
      <c r="Z23" t="str">
        <f ca="1"/>
        <v>Player</v>
      </c>
      <c r="AA23" s="2">
        <f ca="1"/>
        <v>-2</v>
      </c>
      <c r="AC23" t="str">
        <f ca="1"/>
        <v>Player</v>
      </c>
      <c r="AD23" s="2">
        <f ca="1"/>
        <v>-2</v>
      </c>
      <c r="AF23" t="str">
        <f ca="1"/>
        <v>Player</v>
      </c>
      <c r="AG23" s="2">
        <f ca="1"/>
        <v>-2</v>
      </c>
      <c r="AK23">
        <v>36</v>
      </c>
      <c r="AL23">
        <v>1</v>
      </c>
      <c r="AM23" t="s">
        <v>41</v>
      </c>
      <c r="AN23" cm="1">
        <f t="array" aca="1" ref="AN23" ca="1">IF($AL23&lt;$A$2+1,INDIRECT(_xlfn.CONCAT("'",$AM23,"'!",AN$2,$AK23)),"")</f>
        <v>0.6</v>
      </c>
      <c r="AO23" cm="1">
        <f t="array" aca="1" ref="AO23" ca="1">IF($AL23&lt;$A$2+1,INDIRECT(_xlfn.CONCAT("'",$AM23,"'!",AO$2,$AK23)),"")</f>
        <v>0.17647058823529413</v>
      </c>
      <c r="AP23" cm="1">
        <f t="array" aca="1" ref="AP23" ca="1">IF($AL23&lt;$A$2+1,INDIRECT(_xlfn.CONCAT("'",$AM23,"'!",AP$2,$AK23)),"")</f>
        <v>0.2</v>
      </c>
      <c r="AQ23" cm="1">
        <f t="array" aca="1" ref="AQ23" ca="1">IF($AL23&lt;$A$2+1,INDIRECT(_xlfn.CONCAT("'",$AM23,"'!",AQ$2,$AK23)),"")</f>
        <v>0.27272727272727271</v>
      </c>
      <c r="AR23" cm="1">
        <f t="array" aca="1" ref="AR23" ca="1">IF($AL23&lt;$A$2+1,INDIRECT(_xlfn.CONCAT("'",$AM23,"'!",AR$2,$AK23)),"")</f>
        <v>0.18181818181818182</v>
      </c>
      <c r="AS23" cm="1">
        <f t="array" aca="1" ref="AS23" ca="1">IF($AL23&lt;$A$2+1,INDIRECT(_xlfn.CONCAT("'",$AM23,"'!",AS$2,$AK23)),"")</f>
        <v>0.26666666666666666</v>
      </c>
      <c r="AT23" cm="1">
        <f t="array" aca="1" ref="AT23" ca="1">IF($AL23&lt;$A$2+1,INDIRECT(_xlfn.CONCAT("'",$AM23,"'!",AT$2,$AK23)),"")</f>
        <v>1</v>
      </c>
      <c r="AU23" cm="1">
        <f t="array" aca="1" ref="AU23" ca="1">IF($AL23&lt;$A$2+1,INDIRECT(_xlfn.CONCAT("'",$AM23,"'!",AU$2,$AK23)),"")</f>
        <v>0.26315789473684209</v>
      </c>
      <c r="AV23" cm="1">
        <f t="array" aca="1" ref="AV23" ca="1">IF($AL23&lt;$A$2+1,INDIRECT(_xlfn.CONCAT("'",$AM23,"'!",AV$2,$AK23)),"")</f>
        <v>1</v>
      </c>
      <c r="AW23" cm="1">
        <f t="array" aca="1" ref="AW23" ca="1">IF($AL23&lt;$A$2+1,INDIRECT(_xlfn.CONCAT("'",$AM23,"'!",AW$2,$AK23)),"")</f>
        <v>0</v>
      </c>
      <c r="AX23" cm="1">
        <f t="array" aca="1" ref="AX23" ca="1">IF($AL23&lt;$A$2+1,INDIRECT(_xlfn.CONCAT("'",$AM23,"'!",AX$2,$AK23)),"")</f>
        <v>0</v>
      </c>
      <c r="AY23" cm="1">
        <f t="array" aca="1" ref="AY23" ca="1">IF($AL23&lt;$A$2+1,INDIRECT(_xlfn.CONCAT("'",$AM23,"'!",AY$2,$AK23)),"")</f>
        <v>0</v>
      </c>
      <c r="AZ23" cm="1">
        <f t="array" aca="1" ref="AZ23" ca="1">IF($AL23&lt;$A$2+1,INDIRECT(_xlfn.CONCAT("'",$AM23,"'!",AZ$2,$AK23)),"")</f>
        <v>0</v>
      </c>
      <c r="BA23" cm="1">
        <f t="array" aca="1" ref="BA23" ca="1">IF($AL23&lt;$A$2+1,INDIRECT(_xlfn.CONCAT("'",$AM23,"'!",BA$2,$AK23)),"")</f>
        <v>0</v>
      </c>
      <c r="BB23" cm="1">
        <f t="array" aca="1" ref="BB23" ca="1">IF($AL23&lt;$A$2+1,INDIRECT(_xlfn.CONCAT("'",$AM23,"'!",BB$2,$AK23)),"")</f>
        <v>0</v>
      </c>
      <c r="BC23" cm="1">
        <f t="array" aca="1" ref="BC23" ca="1">IF($AL23&lt;$A$2+1,INDIRECT(_xlfn.CONCAT("'",$AM23,"'!",BC$2,$AK23)),"")</f>
        <v>0</v>
      </c>
      <c r="BH23" t="str">
        <f t="shared" ca="1" si="11"/>
        <v>Matt</v>
      </c>
      <c r="BI23" t="e">
        <f t="shared" ca="1" si="12"/>
        <v>#DIV/0!</v>
      </c>
      <c r="BK23" t="str">
        <f t="shared" ca="1" si="13"/>
        <v>Matt</v>
      </c>
      <c r="BL23" t="e">
        <f t="shared" ca="1" si="14"/>
        <v>#DIV/0!</v>
      </c>
    </row>
    <row r="24" spans="3:64">
      <c r="C24">
        <v>31</v>
      </c>
      <c r="D24" t="s">
        <v>121</v>
      </c>
      <c r="E24" s="3" cm="1">
        <f t="array" aca="1" ref="E24" ca="1">IF(BH$11&lt;$A$2+1,IF($C24="x","",INDIRECT(_xlfn.CONCAT("'",E$1,"'!B",$C24))),"")</f>
        <v>1</v>
      </c>
      <c r="F24" s="3" cm="1">
        <f t="array" aca="1" ref="F24" ca="1">IF(BI$11&lt;$A$2+1,IF($C24="x","",INDIRECT(_xlfn.CONCAT("'",F$1,"'!B",$C24))),"")</f>
        <v>-0.58124999999999982</v>
      </c>
      <c r="G24" s="3" t="e" cm="1">
        <f t="array" aca="1" ref="G24" ca="1">IF(BJ$11&lt;$A$2+1,IF($C24="x","",INDIRECT(_xlfn.CONCAT("'",G$1,"'!B",$C24))),"")</f>
        <v>#DIV/0!</v>
      </c>
      <c r="H24" s="3" t="str" cm="1">
        <f t="array" aca="1" ref="H24" ca="1">IF(BK$11&lt;$A$2+1,IF($C24="x","",INDIRECT(_xlfn.CONCAT("'",H$1,"'!B",$C24))),"")</f>
        <v/>
      </c>
      <c r="I24" s="41" t="str" cm="1">
        <f t="array" aca="1" ref="I24" ca="1">IF(BL$11&lt;$A$2+1,IF($C24="x","",INDIRECT(_xlfn.CONCAT("'",I$1,"'!B",$C24))),"")</f>
        <v/>
      </c>
      <c r="J24" s="3" t="e">
        <f t="shared" ca="1" si="1"/>
        <v>#DIV/0!</v>
      </c>
      <c r="K24" s="41" t="e">
        <f t="shared" ca="1" si="2"/>
        <v>#DIV/0!</v>
      </c>
      <c r="N24" s="2"/>
      <c r="O24" s="2"/>
      <c r="P24" s="2"/>
      <c r="S24" t="str">
        <f ca="1"/>
        <v>Player</v>
      </c>
      <c r="T24" s="2">
        <f ca="1"/>
        <v>-2</v>
      </c>
      <c r="U24" s="2">
        <f ca="1"/>
        <v>-2</v>
      </c>
      <c r="V24" s="2">
        <f ca="1"/>
        <v>-2</v>
      </c>
      <c r="W24">
        <f ca="1"/>
        <v>0</v>
      </c>
      <c r="X24">
        <f ca="1"/>
        <v>0</v>
      </c>
      <c r="Z24" t="str">
        <f ca="1"/>
        <v>Player</v>
      </c>
      <c r="AA24" s="2">
        <f ca="1"/>
        <v>-2</v>
      </c>
      <c r="AC24" t="str">
        <f ca="1"/>
        <v>Player</v>
      </c>
      <c r="AD24" s="2">
        <f ca="1"/>
        <v>-2</v>
      </c>
      <c r="AF24" t="str">
        <f ca="1"/>
        <v>Player</v>
      </c>
      <c r="AG24" s="2">
        <f ca="1"/>
        <v>-2</v>
      </c>
      <c r="AK24">
        <v>36</v>
      </c>
      <c r="AL24">
        <v>2</v>
      </c>
      <c r="AM24" t="s">
        <v>42</v>
      </c>
      <c r="AN24" cm="1">
        <f t="array" aca="1" ref="AN24" ca="1">IF($AL24&lt;$A$2+1,INDIRECT(_xlfn.CONCAT("'",$AM24,"'!",AN$2,$AK24)),"")</f>
        <v>0.5</v>
      </c>
      <c r="AO24" cm="1">
        <f t="array" aca="1" ref="AO24" ca="1">IF($AL24&lt;$A$2+1,INDIRECT(_xlfn.CONCAT("'",$AM24,"'!",AO$2,$AK24)),"")</f>
        <v>0.5</v>
      </c>
      <c r="AP24" cm="1">
        <f t="array" aca="1" ref="AP24" ca="1">IF($AL24&lt;$A$2+1,INDIRECT(_xlfn.CONCAT("'",$AM24,"'!",AP$2,$AK24)),"")</f>
        <v>0.45454545454545453</v>
      </c>
      <c r="AQ24" cm="1">
        <f t="array" aca="1" ref="AQ24" ca="1">IF($AL24&lt;$A$2+1,INDIRECT(_xlfn.CONCAT("'",$AM24,"'!",AQ$2,$AK24)),"")</f>
        <v>0.42857142857142855</v>
      </c>
      <c r="AR24" cm="1">
        <f t="array" aca="1" ref="AR24" ca="1">IF($AL24&lt;$A$2+1,INDIRECT(_xlfn.CONCAT("'",$AM24,"'!",AR$2,$AK24)),"")</f>
        <v>0.5</v>
      </c>
      <c r="AS24" cm="1">
        <f t="array" aca="1" ref="AS24" ca="1">IF($AL24&lt;$A$2+1,INDIRECT(_xlfn.CONCAT("'",$AM24,"'!",AS$2,$AK24)),"")</f>
        <v>0.4</v>
      </c>
      <c r="AT24" cm="1">
        <f t="array" aca="1" ref="AT24" ca="1">IF($AL24&lt;$A$2+1,INDIRECT(_xlfn.CONCAT("'",$AM24,"'!",AT$2,$AK24)),"")</f>
        <v>0.4</v>
      </c>
      <c r="AU24" cm="1">
        <f t="array" aca="1" ref="AU24" ca="1">IF($AL24&lt;$A$2+1,INDIRECT(_xlfn.CONCAT("'",$AM24,"'!",AU$2,$AK24)),"")</f>
        <v>0.4</v>
      </c>
      <c r="AV24" cm="1">
        <f t="array" aca="1" ref="AV24" ca="1">IF($AL24&lt;$A$2+1,INDIRECT(_xlfn.CONCAT("'",$AM24,"'!",AV$2,$AK24)),"")</f>
        <v>0.33333333333333331</v>
      </c>
      <c r="AW24" cm="1">
        <f t="array" aca="1" ref="AW24" ca="1">IF($AL24&lt;$A$2+1,INDIRECT(_xlfn.CONCAT("'",$AM24,"'!",AW$2,$AK24)),"")</f>
        <v>0</v>
      </c>
      <c r="AX24" cm="1">
        <f t="array" aca="1" ref="AX24" ca="1">IF($AL24&lt;$A$2+1,INDIRECT(_xlfn.CONCAT("'",$AM24,"'!",AX$2,$AK24)),"")</f>
        <v>0</v>
      </c>
      <c r="AY24" cm="1">
        <f t="array" aca="1" ref="AY24" ca="1">IF($AL24&lt;$A$2+1,INDIRECT(_xlfn.CONCAT("'",$AM24,"'!",AY$2,$AK24)),"")</f>
        <v>0</v>
      </c>
      <c r="AZ24" cm="1">
        <f t="array" aca="1" ref="AZ24" ca="1">IF($AL24&lt;$A$2+1,INDIRECT(_xlfn.CONCAT("'",$AM24,"'!",AZ$2,$AK24)),"")</f>
        <v>0</v>
      </c>
      <c r="BA24" cm="1">
        <f t="array" aca="1" ref="BA24" ca="1">IF($AL24&lt;$A$2+1,INDIRECT(_xlfn.CONCAT("'",$AM24,"'!",BA$2,$AK24)),"")</f>
        <v>0</v>
      </c>
      <c r="BB24" cm="1">
        <f t="array" aca="1" ref="BB24" ca="1">IF($AL24&lt;$A$2+1,INDIRECT(_xlfn.CONCAT("'",$AM24,"'!",BB$2,$AK24)),"")</f>
        <v>0</v>
      </c>
      <c r="BC24" cm="1">
        <f t="array" aca="1" ref="BC24" ca="1">IF($AL24&lt;$A$2+1,INDIRECT(_xlfn.CONCAT("'",$AM24,"'!",BC$2,$AK24)),"")</f>
        <v>0</v>
      </c>
      <c r="BH24" t="str">
        <f t="shared" ca="1" si="11"/>
        <v>Player</v>
      </c>
      <c r="BI24">
        <f t="shared" ca="1" si="12"/>
        <v>-2</v>
      </c>
      <c r="BK24" t="str">
        <f t="shared" ca="1" si="13"/>
        <v>Player</v>
      </c>
      <c r="BL24">
        <f t="shared" ca="1" si="14"/>
        <v>-2</v>
      </c>
    </row>
    <row r="25" spans="3:64">
      <c r="C25" t="s">
        <v>98</v>
      </c>
      <c r="E25" s="3" t="str" cm="1">
        <f t="array" aca="1" ref="E25" ca="1">IF(BH$11&lt;$A$2+1,IF($C25="x","",INDIRECT(_xlfn.CONCAT("'",E$1,"'!B",$C25))),"")</f>
        <v/>
      </c>
      <c r="F25" s="3" t="str" cm="1">
        <f t="array" aca="1" ref="F25" ca="1">IF(BI$11&lt;$A$2+1,IF($C25="x","",INDIRECT(_xlfn.CONCAT("'",F$1,"'!B",$C25))),"")</f>
        <v/>
      </c>
      <c r="G25" s="3" t="str" cm="1">
        <f t="array" aca="1" ref="G25" ca="1">IF(BJ$11&lt;$A$2+1,IF($C25="x","",INDIRECT(_xlfn.CONCAT("'",G$1,"'!B",$C25))),"")</f>
        <v/>
      </c>
      <c r="H25" s="3" t="str" cm="1">
        <f t="array" aca="1" ref="H25" ca="1">IF(BK$11&lt;$A$2+1,IF($C25="x","",INDIRECT(_xlfn.CONCAT("'",H$1,"'!B",$C25))),"")</f>
        <v/>
      </c>
      <c r="I25" s="41" t="str" cm="1">
        <f t="array" aca="1" ref="I25" ca="1">IF(BL$11&lt;$A$2+1,IF($C25="x","",INDIRECT(_xlfn.CONCAT("'",I$1,"'!B",$C25))),"")</f>
        <v/>
      </c>
      <c r="J25" s="3"/>
      <c r="K25" s="41"/>
      <c r="N25" s="2"/>
      <c r="O25" s="2"/>
      <c r="P25" s="2"/>
      <c r="S25" t="str">
        <f ca="1"/>
        <v>Player</v>
      </c>
      <c r="T25" s="2">
        <f ca="1"/>
        <v>-2</v>
      </c>
      <c r="U25" s="2">
        <f ca="1"/>
        <v>-2</v>
      </c>
      <c r="V25" s="2">
        <f ca="1"/>
        <v>-2</v>
      </c>
      <c r="W25">
        <f ca="1"/>
        <v>0</v>
      </c>
      <c r="X25">
        <f ca="1"/>
        <v>0</v>
      </c>
      <c r="Z25" t="str">
        <f ca="1"/>
        <v>Player</v>
      </c>
      <c r="AA25" s="2">
        <f ca="1"/>
        <v>-2</v>
      </c>
      <c r="AC25" t="str">
        <f ca="1"/>
        <v>Player</v>
      </c>
      <c r="AD25" s="2">
        <f ca="1"/>
        <v>-2</v>
      </c>
      <c r="AF25" t="str">
        <f ca="1"/>
        <v>Player</v>
      </c>
      <c r="AG25" s="2">
        <f ca="1"/>
        <v>-2</v>
      </c>
      <c r="AK25">
        <v>36</v>
      </c>
      <c r="AL25">
        <v>3</v>
      </c>
      <c r="AM25" t="s">
        <v>43</v>
      </c>
      <c r="AN25" cm="1">
        <f t="array" aca="1" ref="AN25" ca="1">IF($AL25&lt;$A$2+1,INDIRECT(_xlfn.CONCAT("'",$AM25,"'!",AN$2,$AK25)),"")</f>
        <v>0</v>
      </c>
      <c r="AO25" cm="1">
        <f t="array" aca="1" ref="AO25" ca="1">IF($AL25&lt;$A$2+1,INDIRECT(_xlfn.CONCAT("'",$AM25,"'!",AO$2,$AK25)),"")</f>
        <v>0</v>
      </c>
      <c r="AP25" cm="1">
        <f t="array" aca="1" ref="AP25" ca="1">IF($AL25&lt;$A$2+1,INDIRECT(_xlfn.CONCAT("'",$AM25,"'!",AP$2,$AK25)),"")</f>
        <v>0</v>
      </c>
      <c r="AQ25" cm="1">
        <f t="array" aca="1" ref="AQ25" ca="1">IF($AL25&lt;$A$2+1,INDIRECT(_xlfn.CONCAT("'",$AM25,"'!",AQ$2,$AK25)),"")</f>
        <v>0</v>
      </c>
      <c r="AR25" cm="1">
        <f t="array" aca="1" ref="AR25" ca="1">IF($AL25&lt;$A$2+1,INDIRECT(_xlfn.CONCAT("'",$AM25,"'!",AR$2,$AK25)),"")</f>
        <v>0</v>
      </c>
      <c r="AS25" cm="1">
        <f t="array" aca="1" ref="AS25" ca="1">IF($AL25&lt;$A$2+1,INDIRECT(_xlfn.CONCAT("'",$AM25,"'!",AS$2,$AK25)),"")</f>
        <v>0</v>
      </c>
      <c r="AT25" cm="1">
        <f t="array" aca="1" ref="AT25" ca="1">IF($AL25&lt;$A$2+1,INDIRECT(_xlfn.CONCAT("'",$AM25,"'!",AT$2,$AK25)),"")</f>
        <v>0</v>
      </c>
      <c r="AU25" cm="1">
        <f t="array" aca="1" ref="AU25" ca="1">IF($AL25&lt;$A$2+1,INDIRECT(_xlfn.CONCAT("'",$AM25,"'!",AU$2,$AK25)),"")</f>
        <v>0</v>
      </c>
      <c r="AV25" cm="1">
        <f t="array" aca="1" ref="AV25" ca="1">IF($AL25&lt;$A$2+1,INDIRECT(_xlfn.CONCAT("'",$AM25,"'!",AV$2,$AK25)),"")</f>
        <v>0</v>
      </c>
      <c r="AW25" cm="1">
        <f t="array" aca="1" ref="AW25" ca="1">IF($AL25&lt;$A$2+1,INDIRECT(_xlfn.CONCAT("'",$AM25,"'!",AW$2,$AK25)),"")</f>
        <v>0</v>
      </c>
      <c r="AX25" cm="1">
        <f t="array" aca="1" ref="AX25" ca="1">IF($AL25&lt;$A$2+1,INDIRECT(_xlfn.CONCAT("'",$AM25,"'!",AX$2,$AK25)),"")</f>
        <v>0</v>
      </c>
      <c r="AY25" cm="1">
        <f t="array" aca="1" ref="AY25" ca="1">IF($AL25&lt;$A$2+1,INDIRECT(_xlfn.CONCAT("'",$AM25,"'!",AY$2,$AK25)),"")</f>
        <v>0</v>
      </c>
      <c r="AZ25" cm="1">
        <f t="array" aca="1" ref="AZ25" ca="1">IF($AL25&lt;$A$2+1,INDIRECT(_xlfn.CONCAT("'",$AM25,"'!",AZ$2,$AK25)),"")</f>
        <v>0</v>
      </c>
      <c r="BA25" cm="1">
        <f t="array" aca="1" ref="BA25" ca="1">IF($AL25&lt;$A$2+1,INDIRECT(_xlfn.CONCAT("'",$AM25,"'!",BA$2,$AK25)),"")</f>
        <v>0</v>
      </c>
      <c r="BB25" cm="1">
        <f t="array" aca="1" ref="BB25" ca="1">IF($AL25&lt;$A$2+1,INDIRECT(_xlfn.CONCAT("'",$AM25,"'!",BB$2,$AK25)),"")</f>
        <v>0</v>
      </c>
      <c r="BC25" cm="1">
        <f t="array" aca="1" ref="BC25" ca="1">IF($AL25&lt;$A$2+1,INDIRECT(_xlfn.CONCAT("'",$AM25,"'!",BC$2,$AK25)),"")</f>
        <v>0</v>
      </c>
      <c r="BH25" t="str">
        <f t="shared" ca="1" si="11"/>
        <v>Player</v>
      </c>
      <c r="BI25">
        <f t="shared" ca="1" si="12"/>
        <v>-2</v>
      </c>
      <c r="BK25" t="str">
        <f t="shared" ca="1" si="13"/>
        <v>Player</v>
      </c>
      <c r="BL25">
        <f t="shared" ca="1" si="14"/>
        <v>-2</v>
      </c>
    </row>
    <row r="26" spans="3:64">
      <c r="C26">
        <v>33</v>
      </c>
      <c r="D26" t="s">
        <v>122</v>
      </c>
      <c r="E26" s="38" cm="1">
        <f t="array" aca="1" ref="E26" ca="1">IF(BH$11&lt;$A$2+1,IF($C26="x","",INDIRECT(_xlfn.CONCAT("'",E$1,"'!B",$C26))),"")</f>
        <v>3</v>
      </c>
      <c r="F26" s="38" cm="1">
        <f t="array" aca="1" ref="F26" ca="1">IF(BI$11&lt;$A$2+1,IF($C26="x","",INDIRECT(_xlfn.CONCAT("'",F$1,"'!B",$C26))),"")</f>
        <v>3</v>
      </c>
      <c r="G26" s="38" cm="1">
        <f t="array" aca="1" ref="G26" ca="1">IF(BJ$11&lt;$A$2+1,IF($C26="x","",INDIRECT(_xlfn.CONCAT("'",G$1,"'!B",$C26))),"")</f>
        <v>0</v>
      </c>
      <c r="H26" s="38" t="str" cm="1">
        <f t="array" aca="1" ref="H26" ca="1">IF(BK$11&lt;$A$2+1,IF($C26="x","",INDIRECT(_xlfn.CONCAT("'",H$1,"'!B",$C26))),"")</f>
        <v/>
      </c>
      <c r="I26" s="46" t="str" cm="1">
        <f t="array" aca="1" ref="I26" ca="1">IF(BL$11&lt;$A$2+1,IF($C26="x","",INDIRECT(_xlfn.CONCAT("'",I$1,"'!B",$C26))),"")</f>
        <v/>
      </c>
      <c r="J26" s="38">
        <f t="shared" ca="1" si="1"/>
        <v>6</v>
      </c>
      <c r="K26" s="46">
        <f t="shared" ca="1" si="2"/>
        <v>2</v>
      </c>
      <c r="N26" s="2"/>
      <c r="O26" s="2"/>
      <c r="P26" s="2"/>
      <c r="S26" t="str">
        <f ca="1"/>
        <v>Player</v>
      </c>
      <c r="T26" s="2">
        <f ca="1"/>
        <v>-2</v>
      </c>
      <c r="U26" s="2">
        <f ca="1"/>
        <v>-2</v>
      </c>
      <c r="V26" s="2">
        <f ca="1"/>
        <v>-2</v>
      </c>
      <c r="W26">
        <f ca="1"/>
        <v>0</v>
      </c>
      <c r="X26">
        <f ca="1"/>
        <v>0</v>
      </c>
      <c r="Z26" t="str">
        <f ca="1"/>
        <v>Player</v>
      </c>
      <c r="AA26" s="2">
        <f ca="1"/>
        <v>-2</v>
      </c>
      <c r="AC26" t="str">
        <f ca="1"/>
        <v>Player</v>
      </c>
      <c r="AD26" s="2">
        <f ca="1"/>
        <v>-2</v>
      </c>
      <c r="AF26" t="str">
        <f ca="1"/>
        <v>Player</v>
      </c>
      <c r="AG26" s="2">
        <f ca="1"/>
        <v>-2</v>
      </c>
      <c r="AK26">
        <v>36</v>
      </c>
      <c r="AL26">
        <v>4</v>
      </c>
      <c r="AM26" t="s">
        <v>44</v>
      </c>
      <c r="AN26" t="str" cm="1">
        <f t="array" aca="1" ref="AN26" ca="1">IF($AL26&lt;$A$2+1,INDIRECT(_xlfn.CONCAT("'",$AM26,"'!",AN$2,$AK26)),"")</f>
        <v/>
      </c>
      <c r="AO26" t="str" cm="1">
        <f t="array" aca="1" ref="AO26" ca="1">IF($AL26&lt;$A$2+1,INDIRECT(_xlfn.CONCAT("'",$AM26,"'!",AO$2,$AK26)),"")</f>
        <v/>
      </c>
      <c r="AP26" t="str" cm="1">
        <f t="array" aca="1" ref="AP26" ca="1">IF($AL26&lt;$A$2+1,INDIRECT(_xlfn.CONCAT("'",$AM26,"'!",AP$2,$AK26)),"")</f>
        <v/>
      </c>
      <c r="AQ26" t="str" cm="1">
        <f t="array" aca="1" ref="AQ26" ca="1">IF($AL26&lt;$A$2+1,INDIRECT(_xlfn.CONCAT("'",$AM26,"'!",AQ$2,$AK26)),"")</f>
        <v/>
      </c>
      <c r="AR26" t="str" cm="1">
        <f t="array" aca="1" ref="AR26" ca="1">IF($AL26&lt;$A$2+1,INDIRECT(_xlfn.CONCAT("'",$AM26,"'!",AR$2,$AK26)),"")</f>
        <v/>
      </c>
      <c r="AS26" t="str" cm="1">
        <f t="array" aca="1" ref="AS26" ca="1">IF($AL26&lt;$A$2+1,INDIRECT(_xlfn.CONCAT("'",$AM26,"'!",AS$2,$AK26)),"")</f>
        <v/>
      </c>
      <c r="AT26" t="str" cm="1">
        <f t="array" aca="1" ref="AT26" ca="1">IF($AL26&lt;$A$2+1,INDIRECT(_xlfn.CONCAT("'",$AM26,"'!",AT$2,$AK26)),"")</f>
        <v/>
      </c>
      <c r="AU26" t="str" cm="1">
        <f t="array" aca="1" ref="AU26" ca="1">IF($AL26&lt;$A$2+1,INDIRECT(_xlfn.CONCAT("'",$AM26,"'!",AU$2,$AK26)),"")</f>
        <v/>
      </c>
      <c r="AV26" t="str" cm="1">
        <f t="array" aca="1" ref="AV26" ca="1">IF($AL26&lt;$A$2+1,INDIRECT(_xlfn.CONCAT("'",$AM26,"'!",AV$2,$AK26)),"")</f>
        <v/>
      </c>
      <c r="AW26" t="str" cm="1">
        <f t="array" aca="1" ref="AW26" ca="1">IF($AL26&lt;$A$2+1,INDIRECT(_xlfn.CONCAT("'",$AM26,"'!",AW$2,$AK26)),"")</f>
        <v/>
      </c>
      <c r="AX26" t="str" cm="1">
        <f t="array" aca="1" ref="AX26" ca="1">IF($AL26&lt;$A$2+1,INDIRECT(_xlfn.CONCAT("'",$AM26,"'!",AX$2,$AK26)),"")</f>
        <v/>
      </c>
      <c r="AY26" t="str" cm="1">
        <f t="array" aca="1" ref="AY26" ca="1">IF($AL26&lt;$A$2+1,INDIRECT(_xlfn.CONCAT("'",$AM26,"'!",AY$2,$AK26)),"")</f>
        <v/>
      </c>
      <c r="AZ26" t="str" cm="1">
        <f t="array" aca="1" ref="AZ26" ca="1">IF($AL26&lt;$A$2+1,INDIRECT(_xlfn.CONCAT("'",$AM26,"'!",AZ$2,$AK26)),"")</f>
        <v/>
      </c>
      <c r="BA26" t="str" cm="1">
        <f t="array" aca="1" ref="BA26" ca="1">IF($AL26&lt;$A$2+1,INDIRECT(_xlfn.CONCAT("'",$AM26,"'!",BA$2,$AK26)),"")</f>
        <v/>
      </c>
      <c r="BB26" t="str" cm="1">
        <f t="array" aca="1" ref="BB26" ca="1">IF($AL26&lt;$A$2+1,INDIRECT(_xlfn.CONCAT("'",$AM26,"'!",BB$2,$AK26)),"")</f>
        <v/>
      </c>
      <c r="BC26" t="str" cm="1">
        <f t="array" aca="1" ref="BC26" ca="1">IF($AL26&lt;$A$2+1,INDIRECT(_xlfn.CONCAT("'",$AM26,"'!",BC$2,$AK26)),"")</f>
        <v/>
      </c>
      <c r="BH26" t="str">
        <f t="shared" ca="1" si="11"/>
        <v>Player</v>
      </c>
      <c r="BI26">
        <f t="shared" ca="1" si="12"/>
        <v>-2</v>
      </c>
      <c r="BK26" t="str">
        <f t="shared" ca="1" si="13"/>
        <v>Player</v>
      </c>
      <c r="BL26">
        <f t="shared" ca="1" si="14"/>
        <v>-2</v>
      </c>
    </row>
    <row r="27" spans="3:64">
      <c r="C27">
        <v>34</v>
      </c>
      <c r="D27" t="s">
        <v>123</v>
      </c>
      <c r="E27" s="38" cm="1">
        <f t="array" aca="1" ref="E27" ca="1">IF(BH$11&lt;$A$2+1,IF($C27="x","",INDIRECT(_xlfn.CONCAT("'",E$1,"'!B",$C27))),"")</f>
        <v>2</v>
      </c>
      <c r="F27" s="38" cm="1">
        <f t="array" aca="1" ref="F27" ca="1">IF(BI$11&lt;$A$2+1,IF($C27="x","",INDIRECT(_xlfn.CONCAT("'",F$1,"'!B",$C27))),"")</f>
        <v>3</v>
      </c>
      <c r="G27" s="38" cm="1">
        <f t="array" aca="1" ref="G27" ca="1">IF(BJ$11&lt;$A$2+1,IF($C27="x","",INDIRECT(_xlfn.CONCAT("'",G$1,"'!B",$C27))),"")</f>
        <v>0</v>
      </c>
      <c r="H27" s="38" t="str" cm="1">
        <f t="array" aca="1" ref="H27" ca="1">IF(BK$11&lt;$A$2+1,IF($C27="x","",INDIRECT(_xlfn.CONCAT("'",H$1,"'!B",$C27))),"")</f>
        <v/>
      </c>
      <c r="I27" s="46" t="str" cm="1">
        <f t="array" aca="1" ref="I27" ca="1">IF(BL$11&lt;$A$2+1,IF($C27="x","",INDIRECT(_xlfn.CONCAT("'",I$1,"'!B",$C27))),"")</f>
        <v/>
      </c>
      <c r="J27" s="38">
        <f t="shared" ca="1" si="1"/>
        <v>5</v>
      </c>
      <c r="K27" s="46">
        <f t="shared" ca="1" si="2"/>
        <v>1.6666666666666667</v>
      </c>
      <c r="N27" s="2"/>
      <c r="O27" s="2"/>
      <c r="P27" s="2"/>
      <c r="AK27">
        <v>36</v>
      </c>
      <c r="AL27">
        <v>5</v>
      </c>
      <c r="AM27" t="s">
        <v>45</v>
      </c>
      <c r="AN27" t="str" cm="1">
        <f t="array" aca="1" ref="AN27" ca="1">IF($AL27&lt;$A$2+1,INDIRECT(_xlfn.CONCAT("'",$AM27,"'!",AN$2,$AK27)),"")</f>
        <v/>
      </c>
      <c r="AO27" t="str" cm="1">
        <f t="array" aca="1" ref="AO27" ca="1">IF($AL27&lt;$A$2+1,INDIRECT(_xlfn.CONCAT("'",$AM27,"'!",AO$2,$AK27)),"")</f>
        <v/>
      </c>
      <c r="AP27" t="str" cm="1">
        <f t="array" aca="1" ref="AP27" ca="1">IF($AL27&lt;$A$2+1,INDIRECT(_xlfn.CONCAT("'",$AM27,"'!",AP$2,$AK27)),"")</f>
        <v/>
      </c>
      <c r="AQ27" t="str" cm="1">
        <f t="array" aca="1" ref="AQ27" ca="1">IF($AL27&lt;$A$2+1,INDIRECT(_xlfn.CONCAT("'",$AM27,"'!",AQ$2,$AK27)),"")</f>
        <v/>
      </c>
      <c r="AR27" t="str" cm="1">
        <f t="array" aca="1" ref="AR27" ca="1">IF($AL27&lt;$A$2+1,INDIRECT(_xlfn.CONCAT("'",$AM27,"'!",AR$2,$AK27)),"")</f>
        <v/>
      </c>
      <c r="AS27" t="str" cm="1">
        <f t="array" aca="1" ref="AS27" ca="1">IF($AL27&lt;$A$2+1,INDIRECT(_xlfn.CONCAT("'",$AM27,"'!",AS$2,$AK27)),"")</f>
        <v/>
      </c>
      <c r="AT27" t="str" cm="1">
        <f t="array" aca="1" ref="AT27" ca="1">IF($AL27&lt;$A$2+1,INDIRECT(_xlfn.CONCAT("'",$AM27,"'!",AT$2,$AK27)),"")</f>
        <v/>
      </c>
      <c r="AU27" t="str" cm="1">
        <f t="array" aca="1" ref="AU27" ca="1">IF($AL27&lt;$A$2+1,INDIRECT(_xlfn.CONCAT("'",$AM27,"'!",AU$2,$AK27)),"")</f>
        <v/>
      </c>
      <c r="AV27" t="str" cm="1">
        <f t="array" aca="1" ref="AV27" ca="1">IF($AL27&lt;$A$2+1,INDIRECT(_xlfn.CONCAT("'",$AM27,"'!",AV$2,$AK27)),"")</f>
        <v/>
      </c>
      <c r="AW27" t="str" cm="1">
        <f t="array" aca="1" ref="AW27" ca="1">IF($AL27&lt;$A$2+1,INDIRECT(_xlfn.CONCAT("'",$AM27,"'!",AW$2,$AK27)),"")</f>
        <v/>
      </c>
      <c r="AX27" t="str" cm="1">
        <f t="array" aca="1" ref="AX27" ca="1">IF($AL27&lt;$A$2+1,INDIRECT(_xlfn.CONCAT("'",$AM27,"'!",AX$2,$AK27)),"")</f>
        <v/>
      </c>
      <c r="AY27" t="str" cm="1">
        <f t="array" aca="1" ref="AY27" ca="1">IF($AL27&lt;$A$2+1,INDIRECT(_xlfn.CONCAT("'",$AM27,"'!",AY$2,$AK27)),"")</f>
        <v/>
      </c>
      <c r="AZ27" t="str" cm="1">
        <f t="array" aca="1" ref="AZ27" ca="1">IF($AL27&lt;$A$2+1,INDIRECT(_xlfn.CONCAT("'",$AM27,"'!",AZ$2,$AK27)),"")</f>
        <v/>
      </c>
      <c r="BA27" t="str" cm="1">
        <f t="array" aca="1" ref="BA27" ca="1">IF($AL27&lt;$A$2+1,INDIRECT(_xlfn.CONCAT("'",$AM27,"'!",BA$2,$AK27)),"")</f>
        <v/>
      </c>
      <c r="BB27" t="str" cm="1">
        <f t="array" aca="1" ref="BB27" ca="1">IF($AL27&lt;$A$2+1,INDIRECT(_xlfn.CONCAT("'",$AM27,"'!",BB$2,$AK27)),"")</f>
        <v/>
      </c>
      <c r="BC27" t="str" cm="1">
        <f t="array" aca="1" ref="BC27" ca="1">IF($AL27&lt;$A$2+1,INDIRECT(_xlfn.CONCAT("'",$AM27,"'!",BC$2,$AK27)),"")</f>
        <v/>
      </c>
      <c r="BH27" t="str">
        <f t="shared" ca="1" si="11"/>
        <v>Player</v>
      </c>
      <c r="BI27">
        <f t="shared" ca="1" si="12"/>
        <v>-2</v>
      </c>
      <c r="BK27" t="str">
        <f t="shared" ca="1" si="13"/>
        <v>Player</v>
      </c>
      <c r="BL27">
        <f t="shared" ca="1" si="14"/>
        <v>-2</v>
      </c>
    </row>
    <row r="28" spans="3:64">
      <c r="C28">
        <v>35</v>
      </c>
      <c r="D28" t="s">
        <v>124</v>
      </c>
      <c r="E28" s="38" cm="1">
        <f t="array" aca="1" ref="E28" ca="1">IF(BH$11&lt;$A$2+1,IF($C28="x","",INDIRECT(_xlfn.CONCAT("'",E$1,"'!B",$C28))),"")</f>
        <v>3</v>
      </c>
      <c r="F28" s="38" cm="1">
        <f t="array" aca="1" ref="F28" ca="1">IF(BI$11&lt;$A$2+1,IF($C28="x","",INDIRECT(_xlfn.CONCAT("'",F$1,"'!B",$C28))),"")</f>
        <v>3</v>
      </c>
      <c r="G28" s="38" cm="1">
        <f t="array" aca="1" ref="G28" ca="1">IF(BJ$11&lt;$A$2+1,IF($C28="x","",INDIRECT(_xlfn.CONCAT("'",G$1,"'!B",$C28))),"")</f>
        <v>0</v>
      </c>
      <c r="H28" s="38" t="str" cm="1">
        <f t="array" aca="1" ref="H28" ca="1">IF(BK$11&lt;$A$2+1,IF($C28="x","",INDIRECT(_xlfn.CONCAT("'",H$1,"'!B",$C28))),"")</f>
        <v/>
      </c>
      <c r="I28" s="46" t="str" cm="1">
        <f t="array" aca="1" ref="I28" ca="1">IF(BL$11&lt;$A$2+1,IF($C28="x","",INDIRECT(_xlfn.CONCAT("'",I$1,"'!B",$C28))),"")</f>
        <v/>
      </c>
      <c r="J28" s="38">
        <f t="shared" ca="1" si="1"/>
        <v>6</v>
      </c>
      <c r="K28" s="46">
        <f t="shared" ca="1" si="2"/>
        <v>2</v>
      </c>
      <c r="N28" s="2"/>
      <c r="O28" s="2"/>
      <c r="P28" s="2"/>
      <c r="AK28">
        <v>36</v>
      </c>
      <c r="AL28">
        <v>6</v>
      </c>
      <c r="AM28" t="s">
        <v>111</v>
      </c>
      <c r="AN28" t="str" cm="1">
        <f t="array" aca="1" ref="AN28" ca="1">IF($AL28&lt;$A$2+1,INDIRECT(_xlfn.CONCAT("'",$AM28,"'!",AN$2,$AK28)),"")</f>
        <v/>
      </c>
      <c r="AO28" t="str" cm="1">
        <f t="array" aca="1" ref="AO28" ca="1">IF($AL28&lt;$A$2+1,INDIRECT(_xlfn.CONCAT("'",$AM28,"'!",AO$2,$AK28)),"")</f>
        <v/>
      </c>
      <c r="AP28" t="str" cm="1">
        <f t="array" aca="1" ref="AP28" ca="1">IF($AL28&lt;$A$2+1,INDIRECT(_xlfn.CONCAT("'",$AM28,"'!",AP$2,$AK28)),"")</f>
        <v/>
      </c>
      <c r="AQ28" t="str" cm="1">
        <f t="array" aca="1" ref="AQ28" ca="1">IF($AL28&lt;$A$2+1,INDIRECT(_xlfn.CONCAT("'",$AM28,"'!",AQ$2,$AK28)),"")</f>
        <v/>
      </c>
      <c r="AR28" t="str" cm="1">
        <f t="array" aca="1" ref="AR28" ca="1">IF($AL28&lt;$A$2+1,INDIRECT(_xlfn.CONCAT("'",$AM28,"'!",AR$2,$AK28)),"")</f>
        <v/>
      </c>
      <c r="AS28" t="str" cm="1">
        <f t="array" aca="1" ref="AS28" ca="1">IF($AL28&lt;$A$2+1,INDIRECT(_xlfn.CONCAT("'",$AM28,"'!",AS$2,$AK28)),"")</f>
        <v/>
      </c>
      <c r="AT28" t="str" cm="1">
        <f t="array" aca="1" ref="AT28" ca="1">IF($AL28&lt;$A$2+1,INDIRECT(_xlfn.CONCAT("'",$AM28,"'!",AT$2,$AK28)),"")</f>
        <v/>
      </c>
      <c r="AU28" t="str" cm="1">
        <f t="array" aca="1" ref="AU28" ca="1">IF($AL28&lt;$A$2+1,INDIRECT(_xlfn.CONCAT("'",$AM28,"'!",AU$2,$AK28)),"")</f>
        <v/>
      </c>
      <c r="AV28" t="str" cm="1">
        <f t="array" aca="1" ref="AV28" ca="1">IF($AL28&lt;$A$2+1,INDIRECT(_xlfn.CONCAT("'",$AM28,"'!",AV$2,$AK28)),"")</f>
        <v/>
      </c>
      <c r="AW28" t="str" cm="1">
        <f t="array" aca="1" ref="AW28" ca="1">IF($AL28&lt;$A$2+1,INDIRECT(_xlfn.CONCAT("'",$AM28,"'!",AW$2,$AK28)),"")</f>
        <v/>
      </c>
      <c r="AX28" t="str" cm="1">
        <f t="array" aca="1" ref="AX28" ca="1">IF($AL28&lt;$A$2+1,INDIRECT(_xlfn.CONCAT("'",$AM28,"'!",AX$2,$AK28)),"")</f>
        <v/>
      </c>
      <c r="AY28" t="str" cm="1">
        <f t="array" aca="1" ref="AY28" ca="1">IF($AL28&lt;$A$2+1,INDIRECT(_xlfn.CONCAT("'",$AM28,"'!",AY$2,$AK28)),"")</f>
        <v/>
      </c>
      <c r="AZ28" t="str" cm="1">
        <f t="array" aca="1" ref="AZ28" ca="1">IF($AL28&lt;$A$2+1,INDIRECT(_xlfn.CONCAT("'",$AM28,"'!",AZ$2,$AK28)),"")</f>
        <v/>
      </c>
      <c r="BA28" t="str" cm="1">
        <f t="array" aca="1" ref="BA28" ca="1">IF($AL28&lt;$A$2+1,INDIRECT(_xlfn.CONCAT("'",$AM28,"'!",BA$2,$AK28)),"")</f>
        <v/>
      </c>
      <c r="BB28" t="str" cm="1">
        <f t="array" aca="1" ref="BB28" ca="1">IF($AL28&lt;$A$2+1,INDIRECT(_xlfn.CONCAT("'",$AM28,"'!",BB$2,$AK28)),"")</f>
        <v/>
      </c>
      <c r="BC28" t="str" cm="1">
        <f t="array" aca="1" ref="BC28" ca="1">IF($AL28&lt;$A$2+1,INDIRECT(_xlfn.CONCAT("'",$AM28,"'!",BC$2,$AK28)),"")</f>
        <v/>
      </c>
      <c r="BH28" t="str">
        <f t="shared" ca="1" si="11"/>
        <v>Player</v>
      </c>
      <c r="BI28">
        <f t="shared" ca="1" si="12"/>
        <v>-2</v>
      </c>
      <c r="BK28" t="str">
        <f t="shared" ca="1" si="13"/>
        <v>Player</v>
      </c>
      <c r="BL28">
        <f t="shared" ca="1" si="14"/>
        <v>-2</v>
      </c>
    </row>
    <row r="29" spans="3:64">
      <c r="C29">
        <v>36</v>
      </c>
      <c r="D29" t="s">
        <v>125</v>
      </c>
      <c r="E29" s="38" cm="1">
        <f t="array" aca="1" ref="E29" ca="1">IF(BH$11&lt;$A$2+1,IF($C29="x","",INDIRECT(_xlfn.CONCAT("'",E$1,"'!B",$C29))),"")</f>
        <v>3</v>
      </c>
      <c r="F29" s="38" cm="1">
        <f t="array" aca="1" ref="F29" ca="1">IF(BI$11&lt;$A$2+1,IF($C29="x","",INDIRECT(_xlfn.CONCAT("'",F$1,"'!B",$C29))),"")</f>
        <v>4</v>
      </c>
      <c r="G29" s="38" cm="1">
        <f t="array" aca="1" ref="G29" ca="1">IF(BJ$11&lt;$A$2+1,IF($C29="x","",INDIRECT(_xlfn.CONCAT("'",G$1,"'!B",$C29))),"")</f>
        <v>0</v>
      </c>
      <c r="H29" s="38" t="str" cm="1">
        <f t="array" aca="1" ref="H29" ca="1">IF(BK$11&lt;$A$2+1,IF($C29="x","",INDIRECT(_xlfn.CONCAT("'",H$1,"'!B",$C29))),"")</f>
        <v/>
      </c>
      <c r="I29" s="46" t="str" cm="1">
        <f t="array" aca="1" ref="I29" ca="1">IF(BL$11&lt;$A$2+1,IF($C29="x","",INDIRECT(_xlfn.CONCAT("'",I$1,"'!B",$C29))),"")</f>
        <v/>
      </c>
      <c r="J29" s="38">
        <f t="shared" ca="1" si="1"/>
        <v>7</v>
      </c>
      <c r="K29" s="46">
        <f t="shared" ca="1" si="2"/>
        <v>2.3333333333333335</v>
      </c>
      <c r="N29" s="2"/>
      <c r="O29" s="2"/>
      <c r="P29" s="2"/>
      <c r="AK29">
        <v>36</v>
      </c>
      <c r="AL29">
        <v>7</v>
      </c>
      <c r="AM29" t="s">
        <v>113</v>
      </c>
      <c r="AN29" t="str" cm="1">
        <f t="array" aca="1" ref="AN29" ca="1">IF($AL29&lt;$A$2+1,INDIRECT(_xlfn.CONCAT("'",$AM29,"'!",AN$2,$AK29)),"")</f>
        <v/>
      </c>
      <c r="AO29" t="str" cm="1">
        <f t="array" aca="1" ref="AO29" ca="1">IF($AL29&lt;$A$2+1,INDIRECT(_xlfn.CONCAT("'",$AM29,"'!",AO$2,$AK29)),"")</f>
        <v/>
      </c>
      <c r="AP29" t="str" cm="1">
        <f t="array" aca="1" ref="AP29" ca="1">IF($AL29&lt;$A$2+1,INDIRECT(_xlfn.CONCAT("'",$AM29,"'!",AP$2,$AK29)),"")</f>
        <v/>
      </c>
      <c r="AQ29" t="str" cm="1">
        <f t="array" aca="1" ref="AQ29" ca="1">IF($AL29&lt;$A$2+1,INDIRECT(_xlfn.CONCAT("'",$AM29,"'!",AQ$2,$AK29)),"")</f>
        <v/>
      </c>
      <c r="AR29" t="str" cm="1">
        <f t="array" aca="1" ref="AR29" ca="1">IF($AL29&lt;$A$2+1,INDIRECT(_xlfn.CONCAT("'",$AM29,"'!",AR$2,$AK29)),"")</f>
        <v/>
      </c>
      <c r="AS29" t="str" cm="1">
        <f t="array" aca="1" ref="AS29" ca="1">IF($AL29&lt;$A$2+1,INDIRECT(_xlfn.CONCAT("'",$AM29,"'!",AS$2,$AK29)),"")</f>
        <v/>
      </c>
      <c r="AT29" t="str" cm="1">
        <f t="array" aca="1" ref="AT29" ca="1">IF($AL29&lt;$A$2+1,INDIRECT(_xlfn.CONCAT("'",$AM29,"'!",AT$2,$AK29)),"")</f>
        <v/>
      </c>
      <c r="AU29" t="str" cm="1">
        <f t="array" aca="1" ref="AU29" ca="1">IF($AL29&lt;$A$2+1,INDIRECT(_xlfn.CONCAT("'",$AM29,"'!",AU$2,$AK29)),"")</f>
        <v/>
      </c>
      <c r="AV29" t="str" cm="1">
        <f t="array" aca="1" ref="AV29" ca="1">IF($AL29&lt;$A$2+1,INDIRECT(_xlfn.CONCAT("'",$AM29,"'!",AV$2,$AK29)),"")</f>
        <v/>
      </c>
      <c r="AW29" t="str" cm="1">
        <f t="array" aca="1" ref="AW29" ca="1">IF($AL29&lt;$A$2+1,INDIRECT(_xlfn.CONCAT("'",$AM29,"'!",AW$2,$AK29)),"")</f>
        <v/>
      </c>
      <c r="AX29" t="str" cm="1">
        <f t="array" aca="1" ref="AX29" ca="1">IF($AL29&lt;$A$2+1,INDIRECT(_xlfn.CONCAT("'",$AM29,"'!",AX$2,$AK29)),"")</f>
        <v/>
      </c>
      <c r="AY29" t="str" cm="1">
        <f t="array" aca="1" ref="AY29" ca="1">IF($AL29&lt;$A$2+1,INDIRECT(_xlfn.CONCAT("'",$AM29,"'!",AY$2,$AK29)),"")</f>
        <v/>
      </c>
      <c r="AZ29" t="str" cm="1">
        <f t="array" aca="1" ref="AZ29" ca="1">IF($AL29&lt;$A$2+1,INDIRECT(_xlfn.CONCAT("'",$AM29,"'!",AZ$2,$AK29)),"")</f>
        <v/>
      </c>
      <c r="BA29" t="str" cm="1">
        <f t="array" aca="1" ref="BA29" ca="1">IF($AL29&lt;$A$2+1,INDIRECT(_xlfn.CONCAT("'",$AM29,"'!",BA$2,$AK29)),"")</f>
        <v/>
      </c>
      <c r="BB29" t="str" cm="1">
        <f t="array" aca="1" ref="BB29" ca="1">IF($AL29&lt;$A$2+1,INDIRECT(_xlfn.CONCAT("'",$AM29,"'!",BB$2,$AK29)),"")</f>
        <v/>
      </c>
      <c r="BC29" t="str" cm="1">
        <f t="array" aca="1" ref="BC29" ca="1">IF($AL29&lt;$A$2+1,INDIRECT(_xlfn.CONCAT("'",$AM29,"'!",BC$2,$AK29)),"")</f>
        <v/>
      </c>
      <c r="BH29" t="str">
        <f t="shared" ca="1" si="11"/>
        <v>Player</v>
      </c>
      <c r="BI29">
        <f t="shared" ca="1" si="12"/>
        <v>-2</v>
      </c>
      <c r="BK29" t="str">
        <f t="shared" ca="1" si="13"/>
        <v>Player</v>
      </c>
      <c r="BL29">
        <f t="shared" ca="1" si="14"/>
        <v>-2</v>
      </c>
    </row>
    <row r="30" spans="3:64">
      <c r="C30" t="s">
        <v>98</v>
      </c>
      <c r="E30" s="3" t="str" cm="1">
        <f t="array" aca="1" ref="E30" ca="1">IF(BH$11&lt;$A$2+1,IF($C30="x","",INDIRECT(_xlfn.CONCAT("'",E$1,"'!B",$C30))),"")</f>
        <v/>
      </c>
      <c r="F30" s="3" t="str" cm="1">
        <f t="array" aca="1" ref="F30" ca="1">IF(BI$11&lt;$A$2+1,IF($C30="x","",INDIRECT(_xlfn.CONCAT("'",F$1,"'!B",$C30))),"")</f>
        <v/>
      </c>
      <c r="G30" s="3" t="str" cm="1">
        <f t="array" aca="1" ref="G30" ca="1">IF(BJ$11&lt;$A$2+1,IF($C30="x","",INDIRECT(_xlfn.CONCAT("'",G$1,"'!B",$C30))),"")</f>
        <v/>
      </c>
      <c r="H30" s="3" t="str" cm="1">
        <f t="array" aca="1" ref="H30" ca="1">IF(BK$11&lt;$A$2+1,IF($C30="x","",INDIRECT(_xlfn.CONCAT("'",H$1,"'!B",$C30))),"")</f>
        <v/>
      </c>
      <c r="I30" s="41" t="str" cm="1">
        <f t="array" aca="1" ref="I30" ca="1">IF(BL$11&lt;$A$2+1,IF($C30="x","",INDIRECT(_xlfn.CONCAT("'",I$1,"'!B",$C30))),"")</f>
        <v/>
      </c>
      <c r="J30" s="3"/>
      <c r="K30" s="41"/>
      <c r="N30" s="2"/>
      <c r="O30" s="2"/>
      <c r="P30" s="2"/>
      <c r="AK30">
        <v>36</v>
      </c>
      <c r="AL30">
        <v>8</v>
      </c>
      <c r="AM30" t="s">
        <v>115</v>
      </c>
      <c r="AN30" t="str" cm="1">
        <f t="array" aca="1" ref="AN30" ca="1">IF($AL30&lt;$A$2+1,INDIRECT(_xlfn.CONCAT("'",$AM30,"'!",AN$2,$AK30)),"")</f>
        <v/>
      </c>
      <c r="AO30" t="str" cm="1">
        <f t="array" aca="1" ref="AO30" ca="1">IF($AL30&lt;$A$2+1,INDIRECT(_xlfn.CONCAT("'",$AM30,"'!",AO$2,$AK30)),"")</f>
        <v/>
      </c>
      <c r="AP30" t="str" cm="1">
        <f t="array" aca="1" ref="AP30" ca="1">IF($AL30&lt;$A$2+1,INDIRECT(_xlfn.CONCAT("'",$AM30,"'!",AP$2,$AK30)),"")</f>
        <v/>
      </c>
      <c r="AQ30" t="str" cm="1">
        <f t="array" aca="1" ref="AQ30" ca="1">IF($AL30&lt;$A$2+1,INDIRECT(_xlfn.CONCAT("'",$AM30,"'!",AQ$2,$AK30)),"")</f>
        <v/>
      </c>
      <c r="AR30" t="str" cm="1">
        <f t="array" aca="1" ref="AR30" ca="1">IF($AL30&lt;$A$2+1,INDIRECT(_xlfn.CONCAT("'",$AM30,"'!",AR$2,$AK30)),"")</f>
        <v/>
      </c>
      <c r="AS30" t="str" cm="1">
        <f t="array" aca="1" ref="AS30" ca="1">IF($AL30&lt;$A$2+1,INDIRECT(_xlfn.CONCAT("'",$AM30,"'!",AS$2,$AK30)),"")</f>
        <v/>
      </c>
      <c r="AT30" t="str" cm="1">
        <f t="array" aca="1" ref="AT30" ca="1">IF($AL30&lt;$A$2+1,INDIRECT(_xlfn.CONCAT("'",$AM30,"'!",AT$2,$AK30)),"")</f>
        <v/>
      </c>
      <c r="AU30" t="str" cm="1">
        <f t="array" aca="1" ref="AU30" ca="1">IF($AL30&lt;$A$2+1,INDIRECT(_xlfn.CONCAT("'",$AM30,"'!",AU$2,$AK30)),"")</f>
        <v/>
      </c>
      <c r="AV30" t="str" cm="1">
        <f t="array" aca="1" ref="AV30" ca="1">IF($AL30&lt;$A$2+1,INDIRECT(_xlfn.CONCAT("'",$AM30,"'!",AV$2,$AK30)),"")</f>
        <v/>
      </c>
      <c r="AW30" t="str" cm="1">
        <f t="array" aca="1" ref="AW30" ca="1">IF($AL30&lt;$A$2+1,INDIRECT(_xlfn.CONCAT("'",$AM30,"'!",AW$2,$AK30)),"")</f>
        <v/>
      </c>
      <c r="AX30" t="str" cm="1">
        <f t="array" aca="1" ref="AX30" ca="1">IF($AL30&lt;$A$2+1,INDIRECT(_xlfn.CONCAT("'",$AM30,"'!",AX$2,$AK30)),"")</f>
        <v/>
      </c>
      <c r="AY30" t="str" cm="1">
        <f t="array" aca="1" ref="AY30" ca="1">IF($AL30&lt;$A$2+1,INDIRECT(_xlfn.CONCAT("'",$AM30,"'!",AY$2,$AK30)),"")</f>
        <v/>
      </c>
      <c r="AZ30" t="str" cm="1">
        <f t="array" aca="1" ref="AZ30" ca="1">IF($AL30&lt;$A$2+1,INDIRECT(_xlfn.CONCAT("'",$AM30,"'!",AZ$2,$AK30)),"")</f>
        <v/>
      </c>
      <c r="BA30" t="str" cm="1">
        <f t="array" aca="1" ref="BA30" ca="1">IF($AL30&lt;$A$2+1,INDIRECT(_xlfn.CONCAT("'",$AM30,"'!",BA$2,$AK30)),"")</f>
        <v/>
      </c>
      <c r="BB30" t="str" cm="1">
        <f t="array" aca="1" ref="BB30" ca="1">IF($AL30&lt;$A$2+1,INDIRECT(_xlfn.CONCAT("'",$AM30,"'!",BB$2,$AK30)),"")</f>
        <v/>
      </c>
      <c r="BC30" t="str" cm="1">
        <f t="array" aca="1" ref="BC30" ca="1">IF($AL30&lt;$A$2+1,INDIRECT(_xlfn.CONCAT("'",$AM30,"'!",BC$2,$AK30)),"")</f>
        <v/>
      </c>
      <c r="BH30" t="str">
        <f t="shared" ca="1" si="11"/>
        <v>Player</v>
      </c>
      <c r="BI30">
        <f t="shared" ca="1" si="12"/>
        <v>-2</v>
      </c>
      <c r="BK30" t="str">
        <f t="shared" ca="1" si="13"/>
        <v>Player</v>
      </c>
      <c r="BL30">
        <f t="shared" ca="1" si="14"/>
        <v>-2</v>
      </c>
    </row>
    <row r="31" spans="3:64">
      <c r="C31">
        <v>38</v>
      </c>
      <c r="D31" t="s">
        <v>126</v>
      </c>
      <c r="E31" s="2" cm="1">
        <f t="array" aca="1" ref="E31" ca="1">IF(BH$11&lt;$A$2+1,IF($C31="x","",INDIRECT(_xlfn.CONCAT("'",E$1,"'!B",$C31))),"")</f>
        <v>0.59999999999999987</v>
      </c>
      <c r="F31" s="2" cm="1">
        <f t="array" aca="1" ref="F31" ca="1">IF(BI$11&lt;$A$2+1,IF($C31="x","",INDIRECT(_xlfn.CONCAT("'",F$1,"'!B",$C31))),"")</f>
        <v>0.50000000000000011</v>
      </c>
      <c r="G31" s="2" t="e" cm="1">
        <f t="array" aca="1" ref="G31" ca="1">IF(BJ$11&lt;$A$2+1,IF($C31="x","",INDIRECT(_xlfn.CONCAT("'",G$1,"'!B",$C31))),"")</f>
        <v>#DIV/0!</v>
      </c>
      <c r="H31" s="2" t="str" cm="1">
        <f t="array" aca="1" ref="H31" ca="1">IF(BK$11&lt;$A$2+1,IF($C31="x","",INDIRECT(_xlfn.CONCAT("'",H$1,"'!B",$C31))),"")</f>
        <v/>
      </c>
      <c r="I31" s="45" t="str" cm="1">
        <f t="array" aca="1" ref="I31" ca="1">IF(BL$11&lt;$A$2+1,IF($C31="x","",INDIRECT(_xlfn.CONCAT("'",I$1,"'!B",$C31))),"")</f>
        <v/>
      </c>
      <c r="J31" s="2"/>
      <c r="K31" s="45" t="e">
        <f t="shared" ca="1" si="2"/>
        <v>#DIV/0!</v>
      </c>
      <c r="N31" s="2"/>
      <c r="O31" s="2"/>
      <c r="P31" s="2"/>
      <c r="AK31">
        <v>36</v>
      </c>
      <c r="AL31">
        <v>9</v>
      </c>
      <c r="AM31" t="s">
        <v>117</v>
      </c>
      <c r="AN31" t="str" cm="1">
        <f t="array" aca="1" ref="AN31" ca="1">IF($AL31&lt;$A$2+1,INDIRECT(_xlfn.CONCAT("'",$AM31,"'!",AN$2,$AK31)),"")</f>
        <v/>
      </c>
      <c r="AO31" t="str" cm="1">
        <f t="array" aca="1" ref="AO31" ca="1">IF($AL31&lt;$A$2+1,INDIRECT(_xlfn.CONCAT("'",$AM31,"'!",AO$2,$AK31)),"")</f>
        <v/>
      </c>
      <c r="AP31" t="str" cm="1">
        <f t="array" aca="1" ref="AP31" ca="1">IF($AL31&lt;$A$2+1,INDIRECT(_xlfn.CONCAT("'",$AM31,"'!",AP$2,$AK31)),"")</f>
        <v/>
      </c>
      <c r="AQ31" t="str" cm="1">
        <f t="array" aca="1" ref="AQ31" ca="1">IF($AL31&lt;$A$2+1,INDIRECT(_xlfn.CONCAT("'",$AM31,"'!",AQ$2,$AK31)),"")</f>
        <v/>
      </c>
      <c r="AR31" t="str" cm="1">
        <f t="array" aca="1" ref="AR31" ca="1">IF($AL31&lt;$A$2+1,INDIRECT(_xlfn.CONCAT("'",$AM31,"'!",AR$2,$AK31)),"")</f>
        <v/>
      </c>
      <c r="AS31" t="str" cm="1">
        <f t="array" aca="1" ref="AS31" ca="1">IF($AL31&lt;$A$2+1,INDIRECT(_xlfn.CONCAT("'",$AM31,"'!",AS$2,$AK31)),"")</f>
        <v/>
      </c>
      <c r="AT31" t="str" cm="1">
        <f t="array" aca="1" ref="AT31" ca="1">IF($AL31&lt;$A$2+1,INDIRECT(_xlfn.CONCAT("'",$AM31,"'!",AT$2,$AK31)),"")</f>
        <v/>
      </c>
      <c r="AU31" t="str" cm="1">
        <f t="array" aca="1" ref="AU31" ca="1">IF($AL31&lt;$A$2+1,INDIRECT(_xlfn.CONCAT("'",$AM31,"'!",AU$2,$AK31)),"")</f>
        <v/>
      </c>
      <c r="AV31" t="str" cm="1">
        <f t="array" aca="1" ref="AV31" ca="1">IF($AL31&lt;$A$2+1,INDIRECT(_xlfn.CONCAT("'",$AM31,"'!",AV$2,$AK31)),"")</f>
        <v/>
      </c>
      <c r="AW31" t="str" cm="1">
        <f t="array" aca="1" ref="AW31" ca="1">IF($AL31&lt;$A$2+1,INDIRECT(_xlfn.CONCAT("'",$AM31,"'!",AW$2,$AK31)),"")</f>
        <v/>
      </c>
      <c r="AX31" t="str" cm="1">
        <f t="array" aca="1" ref="AX31" ca="1">IF($AL31&lt;$A$2+1,INDIRECT(_xlfn.CONCAT("'",$AM31,"'!",AX$2,$AK31)),"")</f>
        <v/>
      </c>
      <c r="AY31" t="str" cm="1">
        <f t="array" aca="1" ref="AY31" ca="1">IF($AL31&lt;$A$2+1,INDIRECT(_xlfn.CONCAT("'",$AM31,"'!",AY$2,$AK31)),"")</f>
        <v/>
      </c>
      <c r="AZ31" t="str" cm="1">
        <f t="array" aca="1" ref="AZ31" ca="1">IF($AL31&lt;$A$2+1,INDIRECT(_xlfn.CONCAT("'",$AM31,"'!",AZ$2,$AK31)),"")</f>
        <v/>
      </c>
      <c r="BA31" t="str" cm="1">
        <f t="array" aca="1" ref="BA31" ca="1">IF($AL31&lt;$A$2+1,INDIRECT(_xlfn.CONCAT("'",$AM31,"'!",BA$2,$AK31)),"")</f>
        <v/>
      </c>
      <c r="BB31" t="str" cm="1">
        <f t="array" aca="1" ref="BB31" ca="1">IF($AL31&lt;$A$2+1,INDIRECT(_xlfn.CONCAT("'",$AM31,"'!",BB$2,$AK31)),"")</f>
        <v/>
      </c>
      <c r="BC31" t="str" cm="1">
        <f t="array" aca="1" ref="BC31" ca="1">IF($AL31&lt;$A$2+1,INDIRECT(_xlfn.CONCAT("'",$AM31,"'!",BC$2,$AK31)),"")</f>
        <v/>
      </c>
    </row>
    <row r="32" spans="3:64">
      <c r="C32">
        <v>39</v>
      </c>
      <c r="D32" t="s">
        <v>127</v>
      </c>
      <c r="E32" s="2" cm="1">
        <f t="array" aca="1" ref="E32" ca="1">IF(BH$11&lt;$A$2+1,IF($C32="x","",INDIRECT(_xlfn.CONCAT("'",E$1,"'!B",$C32))),"")</f>
        <v>0.40000000000000013</v>
      </c>
      <c r="F32" s="2" cm="1">
        <f t="array" aca="1" ref="F32" ca="1">IF(BI$11&lt;$A$2+1,IF($C32="x","",INDIRECT(_xlfn.CONCAT("'",F$1,"'!B",$C32))),"")</f>
        <v>0.49999999999999989</v>
      </c>
      <c r="G32" s="2" t="e" cm="1">
        <f t="array" aca="1" ref="G32" ca="1">IF(BJ$11&lt;$A$2+1,IF($C32="x","",INDIRECT(_xlfn.CONCAT("'",G$1,"'!B",$C32))),"")</f>
        <v>#DIV/0!</v>
      </c>
      <c r="H32" s="2" t="str" cm="1">
        <f t="array" aca="1" ref="H32" ca="1">IF(BK$11&lt;$A$2+1,IF($C32="x","",INDIRECT(_xlfn.CONCAT("'",H$1,"'!B",$C32))),"")</f>
        <v/>
      </c>
      <c r="I32" s="45" t="str" cm="1">
        <f t="array" aca="1" ref="I32" ca="1">IF(BL$11&lt;$A$2+1,IF($C32="x","",INDIRECT(_xlfn.CONCAT("'",I$1,"'!B",$C32))),"")</f>
        <v/>
      </c>
      <c r="J32" s="2"/>
      <c r="K32" s="45" t="e">
        <f t="shared" ca="1" si="2"/>
        <v>#DIV/0!</v>
      </c>
      <c r="N32" s="2"/>
      <c r="O32" s="2"/>
      <c r="P32" s="2"/>
    </row>
    <row r="33" spans="3:55">
      <c r="C33">
        <v>40</v>
      </c>
      <c r="D33" t="s">
        <v>128</v>
      </c>
      <c r="E33" s="2" cm="1">
        <f t="array" aca="1" ref="E33" ca="1">IF(BH$11&lt;$A$2+1,IF($C33="x","",INDIRECT(_xlfn.CONCAT("'",E$1,"'!B",$C33))),"")</f>
        <v>0.50000000000000011</v>
      </c>
      <c r="F33" s="2" cm="1">
        <f t="array" aca="1" ref="F33" ca="1">IF(BI$11&lt;$A$2+1,IF($C33="x","",INDIRECT(_xlfn.CONCAT("'",F$1,"'!B",$C33))),"")</f>
        <v>0.42857142857142849</v>
      </c>
      <c r="G33" s="2" t="e" cm="1">
        <f t="array" aca="1" ref="G33" ca="1">IF(BJ$11&lt;$A$2+1,IF($C33="x","",INDIRECT(_xlfn.CONCAT("'",G$1,"'!B",$C33))),"")</f>
        <v>#DIV/0!</v>
      </c>
      <c r="H33" s="2" t="str" cm="1">
        <f t="array" aca="1" ref="H33" ca="1">IF(BK$11&lt;$A$2+1,IF($C33="x","",INDIRECT(_xlfn.CONCAT("'",H$1,"'!B",$C33))),"")</f>
        <v/>
      </c>
      <c r="I33" s="45" t="str" cm="1">
        <f t="array" aca="1" ref="I33" ca="1">IF(BL$11&lt;$A$2+1,IF($C33="x","",INDIRECT(_xlfn.CONCAT("'",I$1,"'!B",$C33))),"")</f>
        <v/>
      </c>
      <c r="J33" s="2"/>
      <c r="K33" s="45" t="e">
        <f t="shared" ca="1" si="2"/>
        <v>#DIV/0!</v>
      </c>
      <c r="O33" s="2"/>
      <c r="P33" s="2"/>
      <c r="AK33" t="s">
        <v>129</v>
      </c>
    </row>
    <row r="34" spans="3:55">
      <c r="C34">
        <v>41</v>
      </c>
      <c r="D34" t="s">
        <v>130</v>
      </c>
      <c r="E34" s="2" cm="1">
        <f t="array" aca="1" ref="E34" ca="1">IF(BH$11&lt;$A$2+1,IF($C34="x","",INDIRECT(_xlfn.CONCAT("'",E$1,"'!B",$C34))),"")</f>
        <v>0.49999999999999989</v>
      </c>
      <c r="F34" s="2" cm="1">
        <f t="array" aca="1" ref="F34" ca="1">IF(BI$11&lt;$A$2+1,IF($C34="x","",INDIRECT(_xlfn.CONCAT("'",F$1,"'!B",$C34))),"")</f>
        <v>0.57142857142857151</v>
      </c>
      <c r="G34" s="2" t="e" cm="1">
        <f t="array" aca="1" ref="G34" ca="1">IF(BJ$11&lt;$A$2+1,IF($C34="x","",INDIRECT(_xlfn.CONCAT("'",G$1,"'!B",$C34))),"")</f>
        <v>#DIV/0!</v>
      </c>
      <c r="H34" s="2" t="str" cm="1">
        <f t="array" aca="1" ref="H34" ca="1">IF(BK$11&lt;$A$2+1,IF($C34="x","",INDIRECT(_xlfn.CONCAT("'",H$1,"'!B",$C34))),"")</f>
        <v/>
      </c>
      <c r="I34" s="45" t="str" cm="1">
        <f t="array" aca="1" ref="I34" ca="1">IF(BL$11&lt;$A$2+1,IF($C34="x","",INDIRECT(_xlfn.CONCAT("'",I$1,"'!B",$C34))),"")</f>
        <v/>
      </c>
      <c r="J34" s="2"/>
      <c r="K34" s="45" t="e">
        <f t="shared" ca="1" si="2"/>
        <v>#DIV/0!</v>
      </c>
      <c r="O34" s="2"/>
      <c r="P34" s="2"/>
      <c r="AK34">
        <v>35</v>
      </c>
      <c r="AL34">
        <v>1</v>
      </c>
      <c r="AM34" t="s">
        <v>41</v>
      </c>
      <c r="AN34" cm="1">
        <f t="array" aca="1" ref="AN34" ca="1">IF($AL34&lt;$A$2+1,INDIRECT(_xlfn.CONCAT("'",$AM34,"'!",AN$2,$AK34)),"")</f>
        <v>0.21428571428571427</v>
      </c>
      <c r="AO34" cm="1">
        <f t="array" aca="1" ref="AO34" ca="1">IF($AL34&lt;$A$2+1,INDIRECT(_xlfn.CONCAT("'",$AM34,"'!",AO$2,$AK34)),"")</f>
        <v>0.5</v>
      </c>
      <c r="AP34" cm="1">
        <f t="array" aca="1" ref="AP34" ca="1">IF($AL34&lt;$A$2+1,INDIRECT(_xlfn.CONCAT("'",$AM34,"'!",AP$2,$AK34)),"")</f>
        <v>0.66666666666666663</v>
      </c>
      <c r="AQ34" cm="1">
        <f t="array" aca="1" ref="AQ34" ca="1">IF($AL34&lt;$A$2+1,INDIRECT(_xlfn.CONCAT("'",$AM34,"'!",AQ$2,$AK34)),"")</f>
        <v>0.375</v>
      </c>
      <c r="AR34" cm="1">
        <f t="array" aca="1" ref="AR34" ca="1">IF($AL34&lt;$A$2+1,INDIRECT(_xlfn.CONCAT("'",$AM34,"'!",AR$2,$AK34)),"")</f>
        <v>0</v>
      </c>
      <c r="AS34" cm="1">
        <f t="array" aca="1" ref="AS34" ca="1">IF($AL34&lt;$A$2+1,INDIRECT(_xlfn.CONCAT("'",$AM34,"'!",AS$2,$AK34)),"")</f>
        <v>0.6</v>
      </c>
      <c r="AT34" cm="1">
        <f t="array" aca="1" ref="AT34" ca="1">IF($AL34&lt;$A$2+1,INDIRECT(_xlfn.CONCAT("'",$AM34,"'!",AT$2,$AK34)),"")</f>
        <v>0.33333333333333331</v>
      </c>
      <c r="AU34" t="e" cm="1">
        <f t="array" aca="1" ref="AU34" ca="1">IF($AL34&lt;$A$2+1,INDIRECT(_xlfn.CONCAT("'",$AM34,"'!",AU$2,$AK34)),"")</f>
        <v>#DIV/0!</v>
      </c>
      <c r="AV34" cm="1">
        <f t="array" aca="1" ref="AV34" ca="1">IF($AL34&lt;$A$2+1,INDIRECT(_xlfn.CONCAT("'",$AM34,"'!",AV$2,$AK34)),"")</f>
        <v>0.2</v>
      </c>
      <c r="AW34" cm="1">
        <f t="array" aca="1" ref="AW34" ca="1">IF($AL34&lt;$A$2+1,INDIRECT(_xlfn.CONCAT("'",$AM34,"'!",AW$2,$AK34)),"")</f>
        <v>0.31578947368421051</v>
      </c>
      <c r="AX34" cm="1">
        <f t="array" aca="1" ref="AX34" ca="1">IF($AL34&lt;$A$2+1,INDIRECT(_xlfn.CONCAT("'",$AM34,"'!",AX$2,$AK34)),"")</f>
        <v>0.31578947368421051</v>
      </c>
      <c r="AY34" cm="1">
        <f t="array" aca="1" ref="AY34" ca="1">IF($AL34&lt;$A$2+1,INDIRECT(_xlfn.CONCAT("'",$AM34,"'!",AY$2,$AK34)),"")</f>
        <v>0.31578947368421051</v>
      </c>
      <c r="AZ34" cm="1">
        <f t="array" aca="1" ref="AZ34" ca="1">IF($AL34&lt;$A$2+1,INDIRECT(_xlfn.CONCAT("'",$AM34,"'!",AZ$2,$AK34)),"")</f>
        <v>0.31578947368421051</v>
      </c>
      <c r="BA34" cm="1">
        <f t="array" aca="1" ref="BA34" ca="1">IF($AL34&lt;$A$2+1,INDIRECT(_xlfn.CONCAT("'",$AM34,"'!",BA$2,$AK34)),"")</f>
        <v>0.31578947368421051</v>
      </c>
      <c r="BB34" cm="1">
        <f t="array" aca="1" ref="BB34" ca="1">IF($AL34&lt;$A$2+1,INDIRECT(_xlfn.CONCAT("'",$AM34,"'!",BB$2,$AK34)),"")</f>
        <v>0.31578947368421051</v>
      </c>
      <c r="BC34" cm="1">
        <f t="array" aca="1" ref="BC34" ca="1">IF($AL34&lt;$A$2+1,INDIRECT(_xlfn.CONCAT("'",$AM34,"'!",BC$2,$AK34)),"")</f>
        <v>0.31578947368421051</v>
      </c>
    </row>
    <row r="35" spans="3:55">
      <c r="C35" t="s">
        <v>98</v>
      </c>
      <c r="E35" s="3" t="str" cm="1">
        <f t="array" aca="1" ref="E35" ca="1">IF(BH$11&lt;$A$2+1,IF($C35="x","",INDIRECT(_xlfn.CONCAT("'",E$1,"'!B",$C35))),"")</f>
        <v/>
      </c>
      <c r="F35" s="3" t="str" cm="1">
        <f t="array" aca="1" ref="F35" ca="1">IF(BI$11&lt;$A$2+1,IF($C35="x","",INDIRECT(_xlfn.CONCAT("'",F$1,"'!B",$C35))),"")</f>
        <v/>
      </c>
      <c r="G35" s="3" t="str" cm="1">
        <f t="array" aca="1" ref="G35" ca="1">IF(BJ$11&lt;$A$2+1,IF($C35="x","",INDIRECT(_xlfn.CONCAT("'",G$1,"'!B",$C35))),"")</f>
        <v/>
      </c>
      <c r="H35" s="3" t="str" cm="1">
        <f t="array" aca="1" ref="H35" ca="1">IF(BK$11&lt;$A$2+1,IF($C35="x","",INDIRECT(_xlfn.CONCAT("'",H$1,"'!B",$C35))),"")</f>
        <v/>
      </c>
      <c r="I35" s="41" t="str" cm="1">
        <f t="array" aca="1" ref="I35" ca="1">IF(BL$11&lt;$A$2+1,IF($C35="x","",INDIRECT(_xlfn.CONCAT("'",I$1,"'!B",$C35))),"")</f>
        <v/>
      </c>
      <c r="J35" s="3"/>
      <c r="K35" s="41"/>
      <c r="O35" s="2"/>
      <c r="P35" s="2"/>
      <c r="AK35">
        <f>AK34</f>
        <v>35</v>
      </c>
      <c r="AL35">
        <v>2</v>
      </c>
      <c r="AM35" t="s">
        <v>42</v>
      </c>
      <c r="AN35" cm="1">
        <f t="array" aca="1" ref="AN35" ca="1">IF($AL35&lt;$A$2+1,INDIRECT(_xlfn.CONCAT("'",$AM35,"'!",AN$2,$AK35)),"")</f>
        <v>0.5</v>
      </c>
      <c r="AO35" cm="1">
        <f t="array" aca="1" ref="AO35" ca="1">IF($AL35&lt;$A$2+1,INDIRECT(_xlfn.CONCAT("'",$AM35,"'!",AO$2,$AK35)),"")</f>
        <v>0.22222222222222221</v>
      </c>
      <c r="AP35" cm="1">
        <f t="array" aca="1" ref="AP35" ca="1">IF($AL35&lt;$A$2+1,INDIRECT(_xlfn.CONCAT("'",$AM35,"'!",AP$2,$AK35)),"")</f>
        <v>0.5</v>
      </c>
      <c r="AQ35" cm="1">
        <f t="array" aca="1" ref="AQ35" ca="1">IF($AL35&lt;$A$2+1,INDIRECT(_xlfn.CONCAT("'",$AM35,"'!",AQ$2,$AK35)),"")</f>
        <v>0.44444444444444442</v>
      </c>
      <c r="AR35" cm="1">
        <f t="array" aca="1" ref="AR35" ca="1">IF($AL35&lt;$A$2+1,INDIRECT(_xlfn.CONCAT("'",$AM35,"'!",AR$2,$AK35)),"")</f>
        <v>0.25</v>
      </c>
      <c r="AS35" cm="1">
        <f t="array" aca="1" ref="AS35" ca="1">IF($AL35&lt;$A$2+1,INDIRECT(_xlfn.CONCAT("'",$AM35,"'!",AS$2,$AK35)),"")</f>
        <v>0.2</v>
      </c>
      <c r="AT35" cm="1">
        <f t="array" aca="1" ref="AT35" ca="1">IF($AL35&lt;$A$2+1,INDIRECT(_xlfn.CONCAT("'",$AM35,"'!",AT$2,$AK35)),"")</f>
        <v>0.5</v>
      </c>
      <c r="AU35" t="e" cm="1">
        <f t="array" aca="1" ref="AU35" ca="1">IF($AL35&lt;$A$2+1,INDIRECT(_xlfn.CONCAT("'",$AM35,"'!",AU$2,$AK35)),"")</f>
        <v>#DIV/0!</v>
      </c>
      <c r="AV35" cm="1">
        <f t="array" aca="1" ref="AV35" ca="1">IF($AL35&lt;$A$2+1,INDIRECT(_xlfn.CONCAT("'",$AM35,"'!",AV$2,$AK35)),"")</f>
        <v>0.42857142857142855</v>
      </c>
      <c r="AW35" cm="1">
        <f t="array" aca="1" ref="AW35" ca="1">IF($AL35&lt;$A$2+1,INDIRECT(_xlfn.CONCAT("'",$AM35,"'!",AW$2,$AK35)),"")</f>
        <v>0.4</v>
      </c>
      <c r="AX35" cm="1">
        <f t="array" aca="1" ref="AX35" ca="1">IF($AL35&lt;$A$2+1,INDIRECT(_xlfn.CONCAT("'",$AM35,"'!",AX$2,$AK35)),"")</f>
        <v>0.4</v>
      </c>
      <c r="AY35" cm="1">
        <f t="array" aca="1" ref="AY35" ca="1">IF($AL35&lt;$A$2+1,INDIRECT(_xlfn.CONCAT("'",$AM35,"'!",AY$2,$AK35)),"")</f>
        <v>0.4</v>
      </c>
      <c r="AZ35" cm="1">
        <f t="array" aca="1" ref="AZ35" ca="1">IF($AL35&lt;$A$2+1,INDIRECT(_xlfn.CONCAT("'",$AM35,"'!",AZ$2,$AK35)),"")</f>
        <v>0.4</v>
      </c>
      <c r="BA35" cm="1">
        <f t="array" aca="1" ref="BA35" ca="1">IF($AL35&lt;$A$2+1,INDIRECT(_xlfn.CONCAT("'",$AM35,"'!",BA$2,$AK35)),"")</f>
        <v>0.4</v>
      </c>
      <c r="BB35" cm="1">
        <f t="array" aca="1" ref="BB35" ca="1">IF($AL35&lt;$A$2+1,INDIRECT(_xlfn.CONCAT("'",$AM35,"'!",BB$2,$AK35)),"")</f>
        <v>0.4</v>
      </c>
      <c r="BC35" cm="1">
        <f t="array" aca="1" ref="BC35" ca="1">IF($AL35&lt;$A$2+1,INDIRECT(_xlfn.CONCAT("'",$AM35,"'!",BC$2,$AK35)),"")</f>
        <v>0.4</v>
      </c>
    </row>
    <row r="36" spans="3:55">
      <c r="C36">
        <v>43</v>
      </c>
      <c r="D36" t="s">
        <v>131</v>
      </c>
      <c r="E36" s="3" cm="1">
        <f t="array" aca="1" ref="E36" ca="1">IF(BH$11&lt;$A$2+1,IF($C36="x","",INDIRECT(_xlfn.CONCAT("'",E$1,"'!B",$C36))),"")</f>
        <v>0</v>
      </c>
      <c r="F36" s="3" cm="1">
        <f t="array" aca="1" ref="F36" ca="1">IF(BI$11&lt;$A$2+1,IF($C36="x","",INDIRECT(_xlfn.CONCAT("'",F$1,"'!B",$C36))),"")</f>
        <v>2.6666666666666665</v>
      </c>
      <c r="G36" s="3" t="e" cm="1">
        <f t="array" aca="1" ref="G36" ca="1">IF(BJ$11&lt;$A$2+1,IF($C36="x","",INDIRECT(_xlfn.CONCAT("'",G$1,"'!B",$C36))),"")</f>
        <v>#DIV/0!</v>
      </c>
      <c r="H36" s="3" t="str" cm="1">
        <f t="array" aca="1" ref="H36" ca="1">IF(BK$11&lt;$A$2+1,IF($C36="x","",INDIRECT(_xlfn.CONCAT("'",H$1,"'!B",$C36))),"")</f>
        <v/>
      </c>
      <c r="I36" s="41" t="str" cm="1">
        <f t="array" aca="1" ref="I36" ca="1">IF(BL$11&lt;$A$2+1,IF($C36="x","",INDIRECT(_xlfn.CONCAT("'",I$1,"'!B",$C36))),"")</f>
        <v/>
      </c>
      <c r="J36" s="3"/>
      <c r="K36" s="41" t="e">
        <f t="shared" ca="1" si="2"/>
        <v>#DIV/0!</v>
      </c>
      <c r="O36" s="2"/>
      <c r="P36" s="2"/>
      <c r="AK36">
        <f t="shared" ref="AK36:AK42" si="15">AK35</f>
        <v>35</v>
      </c>
      <c r="AL36">
        <v>3</v>
      </c>
      <c r="AM36" t="s">
        <v>43</v>
      </c>
      <c r="AN36" t="e" cm="1">
        <f t="array" aca="1" ref="AN36" ca="1">IF($AL36&lt;$A$2+1,INDIRECT(_xlfn.CONCAT("'",$AM36,"'!",AN$2,$AK36)),"")</f>
        <v>#DIV/0!</v>
      </c>
      <c r="AO36" t="e" cm="1">
        <f t="array" aca="1" ref="AO36" ca="1">IF($AL36&lt;$A$2+1,INDIRECT(_xlfn.CONCAT("'",$AM36,"'!",AO$2,$AK36)),"")</f>
        <v>#DIV/0!</v>
      </c>
      <c r="AP36" t="e" cm="1">
        <f t="array" aca="1" ref="AP36" ca="1">IF($AL36&lt;$A$2+1,INDIRECT(_xlfn.CONCAT("'",$AM36,"'!",AP$2,$AK36)),"")</f>
        <v>#DIV/0!</v>
      </c>
      <c r="AQ36" t="e" cm="1">
        <f t="array" aca="1" ref="AQ36" ca="1">IF($AL36&lt;$A$2+1,INDIRECT(_xlfn.CONCAT("'",$AM36,"'!",AQ$2,$AK36)),"")</f>
        <v>#DIV/0!</v>
      </c>
      <c r="AR36" t="e" cm="1">
        <f t="array" aca="1" ref="AR36" ca="1">IF($AL36&lt;$A$2+1,INDIRECT(_xlfn.CONCAT("'",$AM36,"'!",AR$2,$AK36)),"")</f>
        <v>#DIV/0!</v>
      </c>
      <c r="AS36" t="e" cm="1">
        <f t="array" aca="1" ref="AS36" ca="1">IF($AL36&lt;$A$2+1,INDIRECT(_xlfn.CONCAT("'",$AM36,"'!",AS$2,$AK36)),"")</f>
        <v>#DIV/0!</v>
      </c>
      <c r="AT36" t="e" cm="1">
        <f t="array" aca="1" ref="AT36" ca="1">IF($AL36&lt;$A$2+1,INDIRECT(_xlfn.CONCAT("'",$AM36,"'!",AT$2,$AK36)),"")</f>
        <v>#DIV/0!</v>
      </c>
      <c r="AU36" t="e" cm="1">
        <f t="array" aca="1" ref="AU36" ca="1">IF($AL36&lt;$A$2+1,INDIRECT(_xlfn.CONCAT("'",$AM36,"'!",AU$2,$AK36)),"")</f>
        <v>#DIV/0!</v>
      </c>
      <c r="AV36" t="e" cm="1">
        <f t="array" aca="1" ref="AV36" ca="1">IF($AL36&lt;$A$2+1,INDIRECT(_xlfn.CONCAT("'",$AM36,"'!",AV$2,$AK36)),"")</f>
        <v>#DIV/0!</v>
      </c>
      <c r="AW36" t="e" cm="1">
        <f t="array" aca="1" ref="AW36" ca="1">IF($AL36&lt;$A$2+1,INDIRECT(_xlfn.CONCAT("'",$AM36,"'!",AW$2,$AK36)),"")</f>
        <v>#DIV/0!</v>
      </c>
      <c r="AX36" t="e" cm="1">
        <f t="array" aca="1" ref="AX36" ca="1">IF($AL36&lt;$A$2+1,INDIRECT(_xlfn.CONCAT("'",$AM36,"'!",AX$2,$AK36)),"")</f>
        <v>#DIV/0!</v>
      </c>
      <c r="AY36" t="e" cm="1">
        <f t="array" aca="1" ref="AY36" ca="1">IF($AL36&lt;$A$2+1,INDIRECT(_xlfn.CONCAT("'",$AM36,"'!",AY$2,$AK36)),"")</f>
        <v>#DIV/0!</v>
      </c>
      <c r="AZ36" t="e" cm="1">
        <f t="array" aca="1" ref="AZ36" ca="1">IF($AL36&lt;$A$2+1,INDIRECT(_xlfn.CONCAT("'",$AM36,"'!",AZ$2,$AK36)),"")</f>
        <v>#DIV/0!</v>
      </c>
      <c r="BA36" t="e" cm="1">
        <f t="array" aca="1" ref="BA36" ca="1">IF($AL36&lt;$A$2+1,INDIRECT(_xlfn.CONCAT("'",$AM36,"'!",BA$2,$AK36)),"")</f>
        <v>#DIV/0!</v>
      </c>
      <c r="BB36" t="e" cm="1">
        <f t="array" aca="1" ref="BB36" ca="1">IF($AL36&lt;$A$2+1,INDIRECT(_xlfn.CONCAT("'",$AM36,"'!",BB$2,$AK36)),"")</f>
        <v>#DIV/0!</v>
      </c>
      <c r="BC36" t="e" cm="1">
        <f t="array" aca="1" ref="BC36" ca="1">IF($AL36&lt;$A$2+1,INDIRECT(_xlfn.CONCAT("'",$AM36,"'!",BC$2,$AK36)),"")</f>
        <v>#DIV/0!</v>
      </c>
    </row>
    <row r="37" spans="3:55">
      <c r="C37">
        <v>44</v>
      </c>
      <c r="D37" t="s">
        <v>132</v>
      </c>
      <c r="E37" s="3" cm="1">
        <f t="array" aca="1" ref="E37" ca="1">IF(BH$11&lt;$A$2+1,IF($C37="x","",INDIRECT(_xlfn.CONCAT("'",E$1,"'!B",$C37))),"")</f>
        <v>1</v>
      </c>
      <c r="F37" s="3" cm="1">
        <f t="array" aca="1" ref="F37" ca="1">IF(BI$11&lt;$A$2+1,IF($C37="x","",INDIRECT(_xlfn.CONCAT("'",F$1,"'!B",$C37))),"")</f>
        <v>2.3333333333333335</v>
      </c>
      <c r="G37" s="3" t="e" cm="1">
        <f t="array" aca="1" ref="G37" ca="1">IF(BJ$11&lt;$A$2+1,IF($C37="x","",INDIRECT(_xlfn.CONCAT("'",G$1,"'!B",$C37))),"")</f>
        <v>#DIV/0!</v>
      </c>
      <c r="H37" s="3" t="str" cm="1">
        <f t="array" aca="1" ref="H37" ca="1">IF(BK$11&lt;$A$2+1,IF($C37="x","",INDIRECT(_xlfn.CONCAT("'",H$1,"'!B",$C37))),"")</f>
        <v/>
      </c>
      <c r="I37" s="41" t="str" cm="1">
        <f t="array" aca="1" ref="I37" ca="1">IF(BL$11&lt;$A$2+1,IF($C37="x","",INDIRECT(_xlfn.CONCAT("'",I$1,"'!B",$C37))),"")</f>
        <v/>
      </c>
      <c r="J37" s="3"/>
      <c r="K37" s="41" t="e">
        <f t="shared" ca="1" si="2"/>
        <v>#DIV/0!</v>
      </c>
      <c r="O37" s="2"/>
      <c r="P37" s="2"/>
      <c r="AK37">
        <f t="shared" si="15"/>
        <v>35</v>
      </c>
      <c r="AL37">
        <v>4</v>
      </c>
      <c r="AM37" t="s">
        <v>44</v>
      </c>
      <c r="AN37" t="str" cm="1">
        <f t="array" aca="1" ref="AN37" ca="1">IF($AL37&lt;$A$2+1,INDIRECT(_xlfn.CONCAT("'",$AM37,"'!",AN$2,$AK37)),"")</f>
        <v/>
      </c>
      <c r="AO37" t="str" cm="1">
        <f t="array" aca="1" ref="AO37" ca="1">IF($AL37&lt;$A$2+1,INDIRECT(_xlfn.CONCAT("'",$AM37,"'!",AO$2,$AK37)),"")</f>
        <v/>
      </c>
      <c r="AP37" t="str" cm="1">
        <f t="array" aca="1" ref="AP37" ca="1">IF($AL37&lt;$A$2+1,INDIRECT(_xlfn.CONCAT("'",$AM37,"'!",AP$2,$AK37)),"")</f>
        <v/>
      </c>
      <c r="AQ37" t="str" cm="1">
        <f t="array" aca="1" ref="AQ37" ca="1">IF($AL37&lt;$A$2+1,INDIRECT(_xlfn.CONCAT("'",$AM37,"'!",AQ$2,$AK37)),"")</f>
        <v/>
      </c>
      <c r="AR37" t="str" cm="1">
        <f t="array" aca="1" ref="AR37" ca="1">IF($AL37&lt;$A$2+1,INDIRECT(_xlfn.CONCAT("'",$AM37,"'!",AR$2,$AK37)),"")</f>
        <v/>
      </c>
      <c r="AS37" t="str" cm="1">
        <f t="array" aca="1" ref="AS37" ca="1">IF($AL37&lt;$A$2+1,INDIRECT(_xlfn.CONCAT("'",$AM37,"'!",AS$2,$AK37)),"")</f>
        <v/>
      </c>
      <c r="AT37" t="str" cm="1">
        <f t="array" aca="1" ref="AT37" ca="1">IF($AL37&lt;$A$2+1,INDIRECT(_xlfn.CONCAT("'",$AM37,"'!",AT$2,$AK37)),"")</f>
        <v/>
      </c>
      <c r="AU37" t="str" cm="1">
        <f t="array" aca="1" ref="AU37" ca="1">IF($AL37&lt;$A$2+1,INDIRECT(_xlfn.CONCAT("'",$AM37,"'!",AU$2,$AK37)),"")</f>
        <v/>
      </c>
      <c r="AV37" t="str" cm="1">
        <f t="array" aca="1" ref="AV37" ca="1">IF($AL37&lt;$A$2+1,INDIRECT(_xlfn.CONCAT("'",$AM37,"'!",AV$2,$AK37)),"")</f>
        <v/>
      </c>
      <c r="AW37" t="str" cm="1">
        <f t="array" aca="1" ref="AW37" ca="1">IF($AL37&lt;$A$2+1,INDIRECT(_xlfn.CONCAT("'",$AM37,"'!",AW$2,$AK37)),"")</f>
        <v/>
      </c>
      <c r="AX37" t="str" cm="1">
        <f t="array" aca="1" ref="AX37" ca="1">IF($AL37&lt;$A$2+1,INDIRECT(_xlfn.CONCAT("'",$AM37,"'!",AX$2,$AK37)),"")</f>
        <v/>
      </c>
      <c r="AY37" t="str" cm="1">
        <f t="array" aca="1" ref="AY37" ca="1">IF($AL37&lt;$A$2+1,INDIRECT(_xlfn.CONCAT("'",$AM37,"'!",AY$2,$AK37)),"")</f>
        <v/>
      </c>
      <c r="AZ37" t="str" cm="1">
        <f t="array" aca="1" ref="AZ37" ca="1">IF($AL37&lt;$A$2+1,INDIRECT(_xlfn.CONCAT("'",$AM37,"'!",AZ$2,$AK37)),"")</f>
        <v/>
      </c>
      <c r="BA37" t="str" cm="1">
        <f t="array" aca="1" ref="BA37" ca="1">IF($AL37&lt;$A$2+1,INDIRECT(_xlfn.CONCAT("'",$AM37,"'!",BA$2,$AK37)),"")</f>
        <v/>
      </c>
      <c r="BB37" t="str" cm="1">
        <f t="array" aca="1" ref="BB37" ca="1">IF($AL37&lt;$A$2+1,INDIRECT(_xlfn.CONCAT("'",$AM37,"'!",BB$2,$AK37)),"")</f>
        <v/>
      </c>
      <c r="BC37" t="str" cm="1">
        <f t="array" aca="1" ref="BC37" ca="1">IF($AL37&lt;$A$2+1,INDIRECT(_xlfn.CONCAT("'",$AM37,"'!",BC$2,$AK37)),"")</f>
        <v/>
      </c>
    </row>
    <row r="38" spans="3:55">
      <c r="C38">
        <v>45</v>
      </c>
      <c r="D38" t="s">
        <v>133</v>
      </c>
      <c r="E38" s="3" cm="1">
        <f t="array" aca="1" ref="E38" ca="1">IF(BH$11&lt;$A$2+1,IF($C38="x","",INDIRECT(_xlfn.CONCAT("'",E$1,"'!B",$C38))),"")</f>
        <v>5</v>
      </c>
      <c r="F38" s="3" cm="1">
        <f t="array" aca="1" ref="F38" ca="1">IF(BI$11&lt;$A$2+1,IF($C38="x","",INDIRECT(_xlfn.CONCAT("'",F$1,"'!B",$C38))),"")</f>
        <v>1</v>
      </c>
      <c r="G38" s="3" t="e" cm="1">
        <f t="array" aca="1" ref="G38" ca="1">IF(BJ$11&lt;$A$2+1,IF($C38="x","",INDIRECT(_xlfn.CONCAT("'",G$1,"'!B",$C38))),"")</f>
        <v>#DIV/0!</v>
      </c>
      <c r="H38" s="3" t="str" cm="1">
        <f t="array" aca="1" ref="H38" ca="1">IF(BK$11&lt;$A$2+1,IF($C38="x","",INDIRECT(_xlfn.CONCAT("'",H$1,"'!B",$C38))),"")</f>
        <v/>
      </c>
      <c r="I38" s="41" t="str" cm="1">
        <f t="array" aca="1" ref="I38" ca="1">IF(BL$11&lt;$A$2+1,IF($C38="x","",INDIRECT(_xlfn.CONCAT("'",I$1,"'!B",$C38))),"")</f>
        <v/>
      </c>
      <c r="J38" s="3"/>
      <c r="K38" s="41" t="e">
        <f t="shared" ca="1" si="2"/>
        <v>#DIV/0!</v>
      </c>
      <c r="O38" s="2"/>
      <c r="AK38">
        <f t="shared" si="15"/>
        <v>35</v>
      </c>
      <c r="AL38">
        <v>5</v>
      </c>
      <c r="AM38" t="s">
        <v>45</v>
      </c>
      <c r="AN38" t="str" cm="1">
        <f t="array" aca="1" ref="AN38" ca="1">IF($AL38&lt;$A$2+1,INDIRECT(_xlfn.CONCAT("'",$AM38,"'!",AN$2,$AK38)),"")</f>
        <v/>
      </c>
      <c r="AO38" t="str" cm="1">
        <f t="array" aca="1" ref="AO38" ca="1">IF($AL38&lt;$A$2+1,INDIRECT(_xlfn.CONCAT("'",$AM38,"'!",AO$2,$AK38)),"")</f>
        <v/>
      </c>
      <c r="AP38" t="str" cm="1">
        <f t="array" aca="1" ref="AP38" ca="1">IF($AL38&lt;$A$2+1,INDIRECT(_xlfn.CONCAT("'",$AM38,"'!",AP$2,$AK38)),"")</f>
        <v/>
      </c>
      <c r="AQ38" t="str" cm="1">
        <f t="array" aca="1" ref="AQ38" ca="1">IF($AL38&lt;$A$2+1,INDIRECT(_xlfn.CONCAT("'",$AM38,"'!",AQ$2,$AK38)),"")</f>
        <v/>
      </c>
      <c r="AR38" t="str" cm="1">
        <f t="array" aca="1" ref="AR38" ca="1">IF($AL38&lt;$A$2+1,INDIRECT(_xlfn.CONCAT("'",$AM38,"'!",AR$2,$AK38)),"")</f>
        <v/>
      </c>
      <c r="AS38" t="str" cm="1">
        <f t="array" aca="1" ref="AS38" ca="1">IF($AL38&lt;$A$2+1,INDIRECT(_xlfn.CONCAT("'",$AM38,"'!",AS$2,$AK38)),"")</f>
        <v/>
      </c>
      <c r="AT38" t="str" cm="1">
        <f t="array" aca="1" ref="AT38" ca="1">IF($AL38&lt;$A$2+1,INDIRECT(_xlfn.CONCAT("'",$AM38,"'!",AT$2,$AK38)),"")</f>
        <v/>
      </c>
      <c r="AU38" t="str" cm="1">
        <f t="array" aca="1" ref="AU38" ca="1">IF($AL38&lt;$A$2+1,INDIRECT(_xlfn.CONCAT("'",$AM38,"'!",AU$2,$AK38)),"")</f>
        <v/>
      </c>
      <c r="AV38" t="str" cm="1">
        <f t="array" aca="1" ref="AV38" ca="1">IF($AL38&lt;$A$2+1,INDIRECT(_xlfn.CONCAT("'",$AM38,"'!",AV$2,$AK38)),"")</f>
        <v/>
      </c>
      <c r="AW38" t="str" cm="1">
        <f t="array" aca="1" ref="AW38" ca="1">IF($AL38&lt;$A$2+1,INDIRECT(_xlfn.CONCAT("'",$AM38,"'!",AW$2,$AK38)),"")</f>
        <v/>
      </c>
      <c r="AX38" t="str" cm="1">
        <f t="array" aca="1" ref="AX38" ca="1">IF($AL38&lt;$A$2+1,INDIRECT(_xlfn.CONCAT("'",$AM38,"'!",AX$2,$AK38)),"")</f>
        <v/>
      </c>
      <c r="AY38" t="str" cm="1">
        <f t="array" aca="1" ref="AY38" ca="1">IF($AL38&lt;$A$2+1,INDIRECT(_xlfn.CONCAT("'",$AM38,"'!",AY$2,$AK38)),"")</f>
        <v/>
      </c>
      <c r="AZ38" t="str" cm="1">
        <f t="array" aca="1" ref="AZ38" ca="1">IF($AL38&lt;$A$2+1,INDIRECT(_xlfn.CONCAT("'",$AM38,"'!",AZ$2,$AK38)),"")</f>
        <v/>
      </c>
      <c r="BA38" t="str" cm="1">
        <f t="array" aca="1" ref="BA38" ca="1">IF($AL38&lt;$A$2+1,INDIRECT(_xlfn.CONCAT("'",$AM38,"'!",BA$2,$AK38)),"")</f>
        <v/>
      </c>
      <c r="BB38" t="str" cm="1">
        <f t="array" aca="1" ref="BB38" ca="1">IF($AL38&lt;$A$2+1,INDIRECT(_xlfn.CONCAT("'",$AM38,"'!",BB$2,$AK38)),"")</f>
        <v/>
      </c>
      <c r="BC38" t="str" cm="1">
        <f t="array" aca="1" ref="BC38" ca="1">IF($AL38&lt;$A$2+1,INDIRECT(_xlfn.CONCAT("'",$AM38,"'!",BC$2,$AK38)),"")</f>
        <v/>
      </c>
    </row>
    <row r="39" spans="3:55">
      <c r="C39">
        <v>46</v>
      </c>
      <c r="D39" t="s">
        <v>134</v>
      </c>
      <c r="E39" s="3" cm="1">
        <f t="array" aca="1" ref="E39" ca="1">IF(BH$11&lt;$A$2+1,IF($C39="x","",INDIRECT(_xlfn.CONCAT("'",E$1,"'!B",$C39))),"")</f>
        <v>3.3333333333333335</v>
      </c>
      <c r="F39" s="3" cm="1">
        <f t="array" aca="1" ref="F39" ca="1">IF(BI$11&lt;$A$2+1,IF($C39="x","",INDIRECT(_xlfn.CONCAT("'",F$1,"'!B",$C39))),"")</f>
        <v>0</v>
      </c>
      <c r="G39" s="3" t="e" cm="1">
        <f t="array" aca="1" ref="G39" ca="1">IF(BJ$11&lt;$A$2+1,IF($C39="x","",INDIRECT(_xlfn.CONCAT("'",G$1,"'!B",$C39))),"")</f>
        <v>#DIV/0!</v>
      </c>
      <c r="H39" s="3" t="str" cm="1">
        <f t="array" aca="1" ref="H39" ca="1">IF(BK$11&lt;$A$2+1,IF($C39="x","",INDIRECT(_xlfn.CONCAT("'",H$1,"'!B",$C39))),"")</f>
        <v/>
      </c>
      <c r="I39" s="41" t="str" cm="1">
        <f t="array" aca="1" ref="I39" ca="1">IF(BL$11&lt;$A$2+1,IF($C39="x","",INDIRECT(_xlfn.CONCAT("'",I$1,"'!B",$C39))),"")</f>
        <v/>
      </c>
      <c r="J39" s="3"/>
      <c r="K39" s="41" t="e">
        <f t="shared" ca="1" si="2"/>
        <v>#DIV/0!</v>
      </c>
      <c r="O39" s="2"/>
      <c r="AK39">
        <f t="shared" si="15"/>
        <v>35</v>
      </c>
      <c r="AL39">
        <v>6</v>
      </c>
      <c r="AM39" t="s">
        <v>111</v>
      </c>
      <c r="AN39" t="str" cm="1">
        <f t="array" aca="1" ref="AN39" ca="1">IF($AL39&lt;$A$2+1,INDIRECT(_xlfn.CONCAT("'",$AM39,"'!",AN$2,$AK39)),"")</f>
        <v/>
      </c>
      <c r="AO39" t="str" cm="1">
        <f t="array" aca="1" ref="AO39" ca="1">IF($AL39&lt;$A$2+1,INDIRECT(_xlfn.CONCAT("'",$AM39,"'!",AO$2,$AK39)),"")</f>
        <v/>
      </c>
      <c r="AP39" t="str" cm="1">
        <f t="array" aca="1" ref="AP39" ca="1">IF($AL39&lt;$A$2+1,INDIRECT(_xlfn.CONCAT("'",$AM39,"'!",AP$2,$AK39)),"")</f>
        <v/>
      </c>
      <c r="AQ39" t="str" cm="1">
        <f t="array" aca="1" ref="AQ39" ca="1">IF($AL39&lt;$A$2+1,INDIRECT(_xlfn.CONCAT("'",$AM39,"'!",AQ$2,$AK39)),"")</f>
        <v/>
      </c>
      <c r="AR39" t="str" cm="1">
        <f t="array" aca="1" ref="AR39" ca="1">IF($AL39&lt;$A$2+1,INDIRECT(_xlfn.CONCAT("'",$AM39,"'!",AR$2,$AK39)),"")</f>
        <v/>
      </c>
      <c r="AS39" t="str" cm="1">
        <f t="array" aca="1" ref="AS39" ca="1">IF($AL39&lt;$A$2+1,INDIRECT(_xlfn.CONCAT("'",$AM39,"'!",AS$2,$AK39)),"")</f>
        <v/>
      </c>
      <c r="AT39" t="str" cm="1">
        <f t="array" aca="1" ref="AT39" ca="1">IF($AL39&lt;$A$2+1,INDIRECT(_xlfn.CONCAT("'",$AM39,"'!",AT$2,$AK39)),"")</f>
        <v/>
      </c>
      <c r="AU39" t="str" cm="1">
        <f t="array" aca="1" ref="AU39" ca="1">IF($AL39&lt;$A$2+1,INDIRECT(_xlfn.CONCAT("'",$AM39,"'!",AU$2,$AK39)),"")</f>
        <v/>
      </c>
      <c r="AV39" t="str" cm="1">
        <f t="array" aca="1" ref="AV39" ca="1">IF($AL39&lt;$A$2+1,INDIRECT(_xlfn.CONCAT("'",$AM39,"'!",AV$2,$AK39)),"")</f>
        <v/>
      </c>
      <c r="AW39" t="str" cm="1">
        <f t="array" aca="1" ref="AW39" ca="1">IF($AL39&lt;$A$2+1,INDIRECT(_xlfn.CONCAT("'",$AM39,"'!",AW$2,$AK39)),"")</f>
        <v/>
      </c>
      <c r="AX39" t="str" cm="1">
        <f t="array" aca="1" ref="AX39" ca="1">IF($AL39&lt;$A$2+1,INDIRECT(_xlfn.CONCAT("'",$AM39,"'!",AX$2,$AK39)),"")</f>
        <v/>
      </c>
      <c r="AY39" t="str" cm="1">
        <f t="array" aca="1" ref="AY39" ca="1">IF($AL39&lt;$A$2+1,INDIRECT(_xlfn.CONCAT("'",$AM39,"'!",AY$2,$AK39)),"")</f>
        <v/>
      </c>
      <c r="AZ39" t="str" cm="1">
        <f t="array" aca="1" ref="AZ39" ca="1">IF($AL39&lt;$A$2+1,INDIRECT(_xlfn.CONCAT("'",$AM39,"'!",AZ$2,$AK39)),"")</f>
        <v/>
      </c>
      <c r="BA39" t="str" cm="1">
        <f t="array" aca="1" ref="BA39" ca="1">IF($AL39&lt;$A$2+1,INDIRECT(_xlfn.CONCAT("'",$AM39,"'!",BA$2,$AK39)),"")</f>
        <v/>
      </c>
      <c r="BB39" t="str" cm="1">
        <f t="array" aca="1" ref="BB39" ca="1">IF($AL39&lt;$A$2+1,INDIRECT(_xlfn.CONCAT("'",$AM39,"'!",BB$2,$AK39)),"")</f>
        <v/>
      </c>
      <c r="BC39" t="str" cm="1">
        <f t="array" aca="1" ref="BC39" ca="1">IF($AL39&lt;$A$2+1,INDIRECT(_xlfn.CONCAT("'",$AM39,"'!",BC$2,$AK39)),"")</f>
        <v/>
      </c>
    </row>
    <row r="40" spans="3:55">
      <c r="C40" t="s">
        <v>98</v>
      </c>
      <c r="E40" s="3" t="str" cm="1">
        <f t="array" aca="1" ref="E40" ca="1">IF(BH$11&lt;$A$2+1,IF($C40="x","",INDIRECT(_xlfn.CONCAT("'",E$1,"'!B",$C40))),"")</f>
        <v/>
      </c>
      <c r="F40" s="3" t="str" cm="1">
        <f t="array" aca="1" ref="F40" ca="1">IF(BI$11&lt;$A$2+1,IF($C40="x","",INDIRECT(_xlfn.CONCAT("'",F$1,"'!B",$C40))),"")</f>
        <v/>
      </c>
      <c r="G40" s="3" t="str" cm="1">
        <f t="array" aca="1" ref="G40" ca="1">IF(BJ$11&lt;$A$2+1,IF($C40="x","",INDIRECT(_xlfn.CONCAT("'",G$1,"'!B",$C40))),"")</f>
        <v/>
      </c>
      <c r="H40" s="3" t="str" cm="1">
        <f t="array" aca="1" ref="H40" ca="1">IF(BK$11&lt;$A$2+1,IF($C40="x","",INDIRECT(_xlfn.CONCAT("'",H$1,"'!B",$C40))),"")</f>
        <v/>
      </c>
      <c r="I40" s="41" t="str" cm="1">
        <f t="array" aca="1" ref="I40" ca="1">IF(BL$11&lt;$A$2+1,IF($C40="x","",INDIRECT(_xlfn.CONCAT("'",I$1,"'!B",$C40))),"")</f>
        <v/>
      </c>
      <c r="J40" s="3"/>
      <c r="K40" s="41"/>
      <c r="O40" s="2"/>
      <c r="AK40">
        <f t="shared" si="15"/>
        <v>35</v>
      </c>
      <c r="AL40">
        <v>7</v>
      </c>
      <c r="AM40" t="s">
        <v>113</v>
      </c>
      <c r="AN40" t="str" cm="1">
        <f t="array" aca="1" ref="AN40" ca="1">IF($AL40&lt;$A$2+1,INDIRECT(_xlfn.CONCAT("'",$AM40,"'!",AN$2,$AK40)),"")</f>
        <v/>
      </c>
      <c r="AO40" t="str" cm="1">
        <f t="array" aca="1" ref="AO40" ca="1">IF($AL40&lt;$A$2+1,INDIRECT(_xlfn.CONCAT("'",$AM40,"'!",AO$2,$AK40)),"")</f>
        <v/>
      </c>
      <c r="AP40" t="str" cm="1">
        <f t="array" aca="1" ref="AP40" ca="1">IF($AL40&lt;$A$2+1,INDIRECT(_xlfn.CONCAT("'",$AM40,"'!",AP$2,$AK40)),"")</f>
        <v/>
      </c>
      <c r="AQ40" t="str" cm="1">
        <f t="array" aca="1" ref="AQ40" ca="1">IF($AL40&lt;$A$2+1,INDIRECT(_xlfn.CONCAT("'",$AM40,"'!",AQ$2,$AK40)),"")</f>
        <v/>
      </c>
      <c r="AR40" t="str" cm="1">
        <f t="array" aca="1" ref="AR40" ca="1">IF($AL40&lt;$A$2+1,INDIRECT(_xlfn.CONCAT("'",$AM40,"'!",AR$2,$AK40)),"")</f>
        <v/>
      </c>
      <c r="AS40" t="str" cm="1">
        <f t="array" aca="1" ref="AS40" ca="1">IF($AL40&lt;$A$2+1,INDIRECT(_xlfn.CONCAT("'",$AM40,"'!",AS$2,$AK40)),"")</f>
        <v/>
      </c>
      <c r="AT40" t="str" cm="1">
        <f t="array" aca="1" ref="AT40" ca="1">IF($AL40&lt;$A$2+1,INDIRECT(_xlfn.CONCAT("'",$AM40,"'!",AT$2,$AK40)),"")</f>
        <v/>
      </c>
      <c r="AU40" t="str" cm="1">
        <f t="array" aca="1" ref="AU40" ca="1">IF($AL40&lt;$A$2+1,INDIRECT(_xlfn.CONCAT("'",$AM40,"'!",AU$2,$AK40)),"")</f>
        <v/>
      </c>
      <c r="AV40" t="str" cm="1">
        <f t="array" aca="1" ref="AV40" ca="1">IF($AL40&lt;$A$2+1,INDIRECT(_xlfn.CONCAT("'",$AM40,"'!",AV$2,$AK40)),"")</f>
        <v/>
      </c>
      <c r="AW40" t="str" cm="1">
        <f t="array" aca="1" ref="AW40" ca="1">IF($AL40&lt;$A$2+1,INDIRECT(_xlfn.CONCAT("'",$AM40,"'!",AW$2,$AK40)),"")</f>
        <v/>
      </c>
      <c r="AX40" t="str" cm="1">
        <f t="array" aca="1" ref="AX40" ca="1">IF($AL40&lt;$A$2+1,INDIRECT(_xlfn.CONCAT("'",$AM40,"'!",AX$2,$AK40)),"")</f>
        <v/>
      </c>
      <c r="AY40" t="str" cm="1">
        <f t="array" aca="1" ref="AY40" ca="1">IF($AL40&lt;$A$2+1,INDIRECT(_xlfn.CONCAT("'",$AM40,"'!",AY$2,$AK40)),"")</f>
        <v/>
      </c>
      <c r="AZ40" t="str" cm="1">
        <f t="array" aca="1" ref="AZ40" ca="1">IF($AL40&lt;$A$2+1,INDIRECT(_xlfn.CONCAT("'",$AM40,"'!",AZ$2,$AK40)),"")</f>
        <v/>
      </c>
      <c r="BA40" t="str" cm="1">
        <f t="array" aca="1" ref="BA40" ca="1">IF($AL40&lt;$A$2+1,INDIRECT(_xlfn.CONCAT("'",$AM40,"'!",BA$2,$AK40)),"")</f>
        <v/>
      </c>
      <c r="BB40" t="str" cm="1">
        <f t="array" aca="1" ref="BB40" ca="1">IF($AL40&lt;$A$2+1,INDIRECT(_xlfn.CONCAT("'",$AM40,"'!",BB$2,$AK40)),"")</f>
        <v/>
      </c>
      <c r="BC40" t="str" cm="1">
        <f t="array" aca="1" ref="BC40" ca="1">IF($AL40&lt;$A$2+1,INDIRECT(_xlfn.CONCAT("'",$AM40,"'!",BC$2,$AK40)),"")</f>
        <v/>
      </c>
    </row>
    <row r="41" spans="3:55">
      <c r="C41">
        <v>48</v>
      </c>
      <c r="D41" t="s">
        <v>135</v>
      </c>
      <c r="E41" s="3" cm="1">
        <f t="array" aca="1" ref="E41" ca="1">IF(BH$11&lt;$A$2+1,IF($C41="x","",INDIRECT(_xlfn.CONCAT("'",E$1,"'!B",$C41))),"")</f>
        <v>0</v>
      </c>
      <c r="F41" s="3" cm="1">
        <f t="array" aca="1" ref="F41" ca="1">IF(BI$11&lt;$A$2+1,IF($C41="x","",INDIRECT(_xlfn.CONCAT("'",F$1,"'!B",$C41))),"")</f>
        <v>1.6666666666666665</v>
      </c>
      <c r="G41" s="3" t="e" cm="1">
        <f t="array" aca="1" ref="G41" ca="1">IF(BJ$11&lt;$A$2+1,IF($C41="x","",INDIRECT(_xlfn.CONCAT("'",G$1,"'!B",$C41))),"")</f>
        <v>#DIV/0!</v>
      </c>
      <c r="H41" s="3" t="str" cm="1">
        <f t="array" aca="1" ref="H41" ca="1">IF(BK$11&lt;$A$2+1,IF($C41="x","",INDIRECT(_xlfn.CONCAT("'",H$1,"'!B",$C41))),"")</f>
        <v/>
      </c>
      <c r="I41" s="41" t="str" cm="1">
        <f t="array" aca="1" ref="I41" ca="1">IF(BL$11&lt;$A$2+1,IF($C41="x","",INDIRECT(_xlfn.CONCAT("'",I$1,"'!B",$C41))),"")</f>
        <v/>
      </c>
      <c r="J41" s="3"/>
      <c r="K41" s="41" t="e">
        <f t="shared" ca="1" si="2"/>
        <v>#DIV/0!</v>
      </c>
      <c r="O41" s="2"/>
      <c r="AK41">
        <f t="shared" si="15"/>
        <v>35</v>
      </c>
      <c r="AL41">
        <v>8</v>
      </c>
      <c r="AM41" t="s">
        <v>115</v>
      </c>
      <c r="AN41" t="str" cm="1">
        <f t="array" aca="1" ref="AN41" ca="1">IF($AL41&lt;$A$2+1,INDIRECT(_xlfn.CONCAT("'",$AM41,"'!",AN$2,$AK41)),"")</f>
        <v/>
      </c>
      <c r="AO41" t="str" cm="1">
        <f t="array" aca="1" ref="AO41" ca="1">IF($AL41&lt;$A$2+1,INDIRECT(_xlfn.CONCAT("'",$AM41,"'!",AO$2,$AK41)),"")</f>
        <v/>
      </c>
      <c r="AP41" t="str" cm="1">
        <f t="array" aca="1" ref="AP41" ca="1">IF($AL41&lt;$A$2+1,INDIRECT(_xlfn.CONCAT("'",$AM41,"'!",AP$2,$AK41)),"")</f>
        <v/>
      </c>
      <c r="AQ41" t="str" cm="1">
        <f t="array" aca="1" ref="AQ41" ca="1">IF($AL41&lt;$A$2+1,INDIRECT(_xlfn.CONCAT("'",$AM41,"'!",AQ$2,$AK41)),"")</f>
        <v/>
      </c>
      <c r="AR41" t="str" cm="1">
        <f t="array" aca="1" ref="AR41" ca="1">IF($AL41&lt;$A$2+1,INDIRECT(_xlfn.CONCAT("'",$AM41,"'!",AR$2,$AK41)),"")</f>
        <v/>
      </c>
      <c r="AS41" t="str" cm="1">
        <f t="array" aca="1" ref="AS41" ca="1">IF($AL41&lt;$A$2+1,INDIRECT(_xlfn.CONCAT("'",$AM41,"'!",AS$2,$AK41)),"")</f>
        <v/>
      </c>
      <c r="AT41" t="str" cm="1">
        <f t="array" aca="1" ref="AT41" ca="1">IF($AL41&lt;$A$2+1,INDIRECT(_xlfn.CONCAT("'",$AM41,"'!",AT$2,$AK41)),"")</f>
        <v/>
      </c>
      <c r="AU41" t="str" cm="1">
        <f t="array" aca="1" ref="AU41" ca="1">IF($AL41&lt;$A$2+1,INDIRECT(_xlfn.CONCAT("'",$AM41,"'!",AU$2,$AK41)),"")</f>
        <v/>
      </c>
      <c r="AV41" t="str" cm="1">
        <f t="array" aca="1" ref="AV41" ca="1">IF($AL41&lt;$A$2+1,INDIRECT(_xlfn.CONCAT("'",$AM41,"'!",AV$2,$AK41)),"")</f>
        <v/>
      </c>
      <c r="AW41" t="str" cm="1">
        <f t="array" aca="1" ref="AW41" ca="1">IF($AL41&lt;$A$2+1,INDIRECT(_xlfn.CONCAT("'",$AM41,"'!",AW$2,$AK41)),"")</f>
        <v/>
      </c>
      <c r="AX41" t="str" cm="1">
        <f t="array" aca="1" ref="AX41" ca="1">IF($AL41&lt;$A$2+1,INDIRECT(_xlfn.CONCAT("'",$AM41,"'!",AX$2,$AK41)),"")</f>
        <v/>
      </c>
      <c r="AY41" t="str" cm="1">
        <f t="array" aca="1" ref="AY41" ca="1">IF($AL41&lt;$A$2+1,INDIRECT(_xlfn.CONCAT("'",$AM41,"'!",AY$2,$AK41)),"")</f>
        <v/>
      </c>
      <c r="AZ41" t="str" cm="1">
        <f t="array" aca="1" ref="AZ41" ca="1">IF($AL41&lt;$A$2+1,INDIRECT(_xlfn.CONCAT("'",$AM41,"'!",AZ$2,$AK41)),"")</f>
        <v/>
      </c>
      <c r="BA41" t="str" cm="1">
        <f t="array" aca="1" ref="BA41" ca="1">IF($AL41&lt;$A$2+1,INDIRECT(_xlfn.CONCAT("'",$AM41,"'!",BA$2,$AK41)),"")</f>
        <v/>
      </c>
      <c r="BB41" t="str" cm="1">
        <f t="array" aca="1" ref="BB41" ca="1">IF($AL41&lt;$A$2+1,INDIRECT(_xlfn.CONCAT("'",$AM41,"'!",BB$2,$AK41)),"")</f>
        <v/>
      </c>
      <c r="BC41" t="str" cm="1">
        <f t="array" aca="1" ref="BC41" ca="1">IF($AL41&lt;$A$2+1,INDIRECT(_xlfn.CONCAT("'",$AM41,"'!",BC$2,$AK41)),"")</f>
        <v/>
      </c>
    </row>
    <row r="42" spans="3:55">
      <c r="C42">
        <v>49</v>
      </c>
      <c r="D42" t="s">
        <v>136</v>
      </c>
      <c r="E42" s="3" cm="1">
        <f t="array" aca="1" ref="E42" ca="1">IF(BH$11&lt;$A$2+1,IF($C42="x","",INDIRECT(_xlfn.CONCAT("'",E$1,"'!B",$C42))),"")</f>
        <v>0</v>
      </c>
      <c r="F42" s="3" cm="1">
        <f t="array" aca="1" ref="F42" ca="1">IF(BI$11&lt;$A$2+1,IF($C42="x","",INDIRECT(_xlfn.CONCAT("'",F$1,"'!B",$C42))),"")</f>
        <v>1</v>
      </c>
      <c r="G42" s="3" t="e" cm="1">
        <f t="array" aca="1" ref="G42" ca="1">IF(BJ$11&lt;$A$2+1,IF($C42="x","",INDIRECT(_xlfn.CONCAT("'",G$1,"'!B",$C42))),"")</f>
        <v>#DIV/0!</v>
      </c>
      <c r="H42" s="3" t="str" cm="1">
        <f t="array" aca="1" ref="H42" ca="1">IF(BK$11&lt;$A$2+1,IF($C42="x","",INDIRECT(_xlfn.CONCAT("'",H$1,"'!B",$C42))),"")</f>
        <v/>
      </c>
      <c r="I42" s="41" t="str" cm="1">
        <f t="array" aca="1" ref="I42" ca="1">IF(BL$11&lt;$A$2+1,IF($C42="x","",INDIRECT(_xlfn.CONCAT("'",I$1,"'!B",$C42))),"")</f>
        <v/>
      </c>
      <c r="J42" s="3"/>
      <c r="K42" s="41" t="e">
        <f t="shared" ca="1" si="2"/>
        <v>#DIV/0!</v>
      </c>
      <c r="O42" s="2"/>
      <c r="AK42">
        <f t="shared" si="15"/>
        <v>35</v>
      </c>
      <c r="AL42">
        <v>9</v>
      </c>
      <c r="AM42" t="s">
        <v>117</v>
      </c>
      <c r="AN42" t="str" cm="1">
        <f t="array" aca="1" ref="AN42" ca="1">IF($AL42&lt;$A$2+1,INDIRECT(_xlfn.CONCAT("'",$AM42,"'!",AN$2,$AK42)),"")</f>
        <v/>
      </c>
      <c r="AO42" t="str" cm="1">
        <f t="array" aca="1" ref="AO42" ca="1">IF($AL42&lt;$A$2+1,INDIRECT(_xlfn.CONCAT("'",$AM42,"'!",AO$2,$AK42)),"")</f>
        <v/>
      </c>
      <c r="AP42" t="str" cm="1">
        <f t="array" aca="1" ref="AP42" ca="1">IF($AL42&lt;$A$2+1,INDIRECT(_xlfn.CONCAT("'",$AM42,"'!",AP$2,$AK42)),"")</f>
        <v/>
      </c>
      <c r="AQ42" t="str" cm="1">
        <f t="array" aca="1" ref="AQ42" ca="1">IF($AL42&lt;$A$2+1,INDIRECT(_xlfn.CONCAT("'",$AM42,"'!",AQ$2,$AK42)),"")</f>
        <v/>
      </c>
      <c r="AR42" t="str" cm="1">
        <f t="array" aca="1" ref="AR42" ca="1">IF($AL42&lt;$A$2+1,INDIRECT(_xlfn.CONCAT("'",$AM42,"'!",AR$2,$AK42)),"")</f>
        <v/>
      </c>
      <c r="AS42" t="str" cm="1">
        <f t="array" aca="1" ref="AS42" ca="1">IF($AL42&lt;$A$2+1,INDIRECT(_xlfn.CONCAT("'",$AM42,"'!",AS$2,$AK42)),"")</f>
        <v/>
      </c>
      <c r="AT42" t="str" cm="1">
        <f t="array" aca="1" ref="AT42" ca="1">IF($AL42&lt;$A$2+1,INDIRECT(_xlfn.CONCAT("'",$AM42,"'!",AT$2,$AK42)),"")</f>
        <v/>
      </c>
      <c r="AU42" t="str" cm="1">
        <f t="array" aca="1" ref="AU42" ca="1">IF($AL42&lt;$A$2+1,INDIRECT(_xlfn.CONCAT("'",$AM42,"'!",AU$2,$AK42)),"")</f>
        <v/>
      </c>
      <c r="AV42" t="str" cm="1">
        <f t="array" aca="1" ref="AV42" ca="1">IF($AL42&lt;$A$2+1,INDIRECT(_xlfn.CONCAT("'",$AM42,"'!",AV$2,$AK42)),"")</f>
        <v/>
      </c>
      <c r="AW42" t="str" cm="1">
        <f t="array" aca="1" ref="AW42" ca="1">IF($AL42&lt;$A$2+1,INDIRECT(_xlfn.CONCAT("'",$AM42,"'!",AW$2,$AK42)),"")</f>
        <v/>
      </c>
      <c r="AX42" t="str" cm="1">
        <f t="array" aca="1" ref="AX42" ca="1">IF($AL42&lt;$A$2+1,INDIRECT(_xlfn.CONCAT("'",$AM42,"'!",AX$2,$AK42)),"")</f>
        <v/>
      </c>
      <c r="AY42" t="str" cm="1">
        <f t="array" aca="1" ref="AY42" ca="1">IF($AL42&lt;$A$2+1,INDIRECT(_xlfn.CONCAT("'",$AM42,"'!",AY$2,$AK42)),"")</f>
        <v/>
      </c>
      <c r="AZ42" t="str" cm="1">
        <f t="array" aca="1" ref="AZ42" ca="1">IF($AL42&lt;$A$2+1,INDIRECT(_xlfn.CONCAT("'",$AM42,"'!",AZ$2,$AK42)),"")</f>
        <v/>
      </c>
      <c r="BA42" t="str" cm="1">
        <f t="array" aca="1" ref="BA42" ca="1">IF($AL42&lt;$A$2+1,INDIRECT(_xlfn.CONCAT("'",$AM42,"'!",BA$2,$AK42)),"")</f>
        <v/>
      </c>
      <c r="BB42" t="str" cm="1">
        <f t="array" aca="1" ref="BB42" ca="1">IF($AL42&lt;$A$2+1,INDIRECT(_xlfn.CONCAT("'",$AM42,"'!",BB$2,$AK42)),"")</f>
        <v/>
      </c>
      <c r="BC42" t="str" cm="1">
        <f t="array" aca="1" ref="BC42" ca="1">IF($AL42&lt;$A$2+1,INDIRECT(_xlfn.CONCAT("'",$AM42,"'!",BC$2,$AK42)),"")</f>
        <v/>
      </c>
    </row>
    <row r="43" spans="3:55">
      <c r="C43">
        <v>50</v>
      </c>
      <c r="D43" t="s">
        <v>137</v>
      </c>
      <c r="E43" s="3" cm="1">
        <f t="array" aca="1" ref="E43" ca="1">IF(BH$11&lt;$A$2+1,IF($C43="x","",INDIRECT(_xlfn.CONCAT("'",E$1,"'!B",$C43))),"")</f>
        <v>3</v>
      </c>
      <c r="F43" s="3" cm="1">
        <f t="array" aca="1" ref="F43" ca="1">IF(BI$11&lt;$A$2+1,IF($C43="x","",INDIRECT(_xlfn.CONCAT("'",F$1,"'!B",$C43))),"")</f>
        <v>1</v>
      </c>
      <c r="G43" s="3" t="e" cm="1">
        <f t="array" aca="1" ref="G43" ca="1">IF(BJ$11&lt;$A$2+1,IF($C43="x","",INDIRECT(_xlfn.CONCAT("'",G$1,"'!B",$C43))),"")</f>
        <v>#DIV/0!</v>
      </c>
      <c r="H43" s="3" t="str" cm="1">
        <f t="array" aca="1" ref="H43" ca="1">IF(BK$11&lt;$A$2+1,IF($C43="x","",INDIRECT(_xlfn.CONCAT("'",H$1,"'!B",$C43))),"")</f>
        <v/>
      </c>
      <c r="I43" s="41" t="str" cm="1">
        <f t="array" aca="1" ref="I43" ca="1">IF(BL$11&lt;$A$2+1,IF($C43="x","",INDIRECT(_xlfn.CONCAT("'",I$1,"'!B",$C43))),"")</f>
        <v/>
      </c>
      <c r="J43" s="3"/>
      <c r="K43" s="41" t="e">
        <f t="shared" ca="1" si="2"/>
        <v>#DIV/0!</v>
      </c>
    </row>
    <row r="44" spans="3:55">
      <c r="C44">
        <v>51</v>
      </c>
      <c r="D44" t="s">
        <v>138</v>
      </c>
      <c r="E44" s="3" cm="1">
        <f t="array" aca="1" ref="E44" ca="1">IF(BH$11&lt;$A$2+1,IF($C44="x","",INDIRECT(_xlfn.CONCAT("'",E$1,"'!B",$C44))),"")</f>
        <v>2</v>
      </c>
      <c r="F44" s="3" cm="1">
        <f t="array" aca="1" ref="F44" ca="1">IF(BI$11&lt;$A$2+1,IF($C44="x","",INDIRECT(_xlfn.CONCAT("'",F$1,"'!B",$C44))),"")</f>
        <v>0</v>
      </c>
      <c r="G44" s="3" t="e" cm="1">
        <f t="array" aca="1" ref="G44" ca="1">IF(BJ$11&lt;$A$2+1,IF($C44="x","",INDIRECT(_xlfn.CONCAT("'",G$1,"'!B",$C44))),"")</f>
        <v>#DIV/0!</v>
      </c>
      <c r="H44" s="3" t="str" cm="1">
        <f t="array" aca="1" ref="H44" ca="1">IF(BK$11&lt;$A$2+1,IF($C44="x","",INDIRECT(_xlfn.CONCAT("'",H$1,"'!B",$C44))),"")</f>
        <v/>
      </c>
      <c r="I44" s="41" t="str" cm="1">
        <f t="array" aca="1" ref="I44" ca="1">IF(BL$11&lt;$A$2+1,IF($C44="x","",INDIRECT(_xlfn.CONCAT("'",I$1,"'!B",$C44))),"")</f>
        <v/>
      </c>
      <c r="J44" s="3"/>
      <c r="K44" s="41" t="e">
        <f t="shared" ca="1" si="2"/>
        <v>#DIV/0!</v>
      </c>
      <c r="AK44" t="s">
        <v>139</v>
      </c>
    </row>
    <row r="45" spans="3:55">
      <c r="AK45">
        <v>37</v>
      </c>
      <c r="AL45">
        <v>1</v>
      </c>
      <c r="AM45" t="s">
        <v>41</v>
      </c>
      <c r="AN45" cm="1">
        <f t="array" aca="1" ref="AN45" ca="1">IF($AL45&lt;$A$2+1,INDIRECT(_xlfn.CONCAT("'",$AM45,"'!",AN$2,$AK45)),"")</f>
        <v>0.14285714285714285</v>
      </c>
      <c r="AO45" cm="1">
        <f t="array" aca="1" ref="AO45" ca="1">IF($AL45&lt;$A$2+1,INDIRECT(_xlfn.CONCAT("'",$AM45,"'!",AO$2,$AK45)),"")</f>
        <v>1</v>
      </c>
      <c r="AP45" cm="1">
        <f t="array" aca="1" ref="AP45" ca="1">IF($AL45&lt;$A$2+1,INDIRECT(_xlfn.CONCAT("'",$AM45,"'!",AP$2,$AK45)),"")</f>
        <v>0.5</v>
      </c>
      <c r="AQ45" cm="1">
        <f t="array" aca="1" ref="AQ45" ca="1">IF($AL45&lt;$A$2+1,INDIRECT(_xlfn.CONCAT("'",$AM45,"'!",AQ$2,$AK45)),"")</f>
        <v>0.25</v>
      </c>
      <c r="AR45" cm="1">
        <f t="array" aca="1" ref="AR45" ca="1">IF($AL45&lt;$A$2+1,INDIRECT(_xlfn.CONCAT("'",$AM45,"'!",AR$2,$AK45)),"")</f>
        <v>0.375</v>
      </c>
      <c r="AS45" cm="1">
        <f t="array" aca="1" ref="AS45" ca="1">IF($AL45&lt;$A$2+1,INDIRECT(_xlfn.CONCAT("'",$AM45,"'!",AS$2,$AK45)),"")</f>
        <v>0.25</v>
      </c>
      <c r="AT45" cm="1">
        <f t="array" aca="1" ref="AT45" ca="1">IF($AL45&lt;$A$2+1,INDIRECT(_xlfn.CONCAT("'",$AM45,"'!",AT$2,$AK45)),"")</f>
        <v>0.22222222222222221</v>
      </c>
      <c r="AU45" t="e" cm="1">
        <f t="array" aca="1" ref="AU45" ca="1">IF($AL45&lt;$A$2+1,INDIRECT(_xlfn.CONCAT("'",$AM45,"'!",AU$2,$AK45)),"")</f>
        <v>#DIV/0!</v>
      </c>
      <c r="AV45" cm="1">
        <f t="array" aca="1" ref="AV45" ca="1">IF($AL45&lt;$A$2+1,INDIRECT(_xlfn.CONCAT("'",$AM45,"'!",AV$2,$AK45)),"")</f>
        <v>0.22222222222222221</v>
      </c>
      <c r="AW45" cm="1">
        <f t="array" aca="1" ref="AW45" ca="1">IF($AL45&lt;$A$2+1,INDIRECT(_xlfn.CONCAT("'",$AM45,"'!",AW$2,$AK45)),"")</f>
        <v>0.26315789473684209</v>
      </c>
      <c r="AX45" cm="1">
        <f t="array" aca="1" ref="AX45" ca="1">IF($AL45&lt;$A$2+1,INDIRECT(_xlfn.CONCAT("'",$AM45,"'!",AX$2,$AK45)),"")</f>
        <v>0.26315789473684209</v>
      </c>
      <c r="AY45" cm="1">
        <f t="array" aca="1" ref="AY45" ca="1">IF($AL45&lt;$A$2+1,INDIRECT(_xlfn.CONCAT("'",$AM45,"'!",AY$2,$AK45)),"")</f>
        <v>0.26315789473684209</v>
      </c>
      <c r="AZ45" cm="1">
        <f t="array" aca="1" ref="AZ45" ca="1">IF($AL45&lt;$A$2+1,INDIRECT(_xlfn.CONCAT("'",$AM45,"'!",AZ$2,$AK45)),"")</f>
        <v>0.26315789473684209</v>
      </c>
      <c r="BA45" cm="1">
        <f t="array" aca="1" ref="BA45" ca="1">IF($AL45&lt;$A$2+1,INDIRECT(_xlfn.CONCAT("'",$AM45,"'!",BA$2,$AK45)),"")</f>
        <v>0.26315789473684209</v>
      </c>
      <c r="BB45" cm="1">
        <f t="array" aca="1" ref="BB45" ca="1">IF($AL45&lt;$A$2+1,INDIRECT(_xlfn.CONCAT("'",$AM45,"'!",BB$2,$AK45)),"")</f>
        <v>0.26315789473684209</v>
      </c>
      <c r="BC45" cm="1">
        <f t="array" aca="1" ref="BC45" ca="1">IF($AL45&lt;$A$2+1,INDIRECT(_xlfn.CONCAT("'",$AM45,"'!",BC$2,$AK45)),"")</f>
        <v>0.26315789473684209</v>
      </c>
    </row>
    <row r="46" spans="3:55">
      <c r="AK46">
        <f>AK45</f>
        <v>37</v>
      </c>
      <c r="AL46">
        <v>2</v>
      </c>
      <c r="AM46" t="s">
        <v>42</v>
      </c>
      <c r="AN46" cm="1">
        <f t="array" aca="1" ref="AN46" ca="1">IF($AL46&lt;$A$2+1,INDIRECT(_xlfn.CONCAT("'",$AM46,"'!",AN$2,$AK46)),"")</f>
        <v>0.4</v>
      </c>
      <c r="AO46" cm="1">
        <f t="array" aca="1" ref="AO46" ca="1">IF($AL46&lt;$A$2+1,INDIRECT(_xlfn.CONCAT("'",$AM46,"'!",AO$2,$AK46)),"")</f>
        <v>0.375</v>
      </c>
      <c r="AP46" cm="1">
        <f t="array" aca="1" ref="AP46" ca="1">IF($AL46&lt;$A$2+1,INDIRECT(_xlfn.CONCAT("'",$AM46,"'!",AP$2,$AK46)),"")</f>
        <v>0.4</v>
      </c>
      <c r="AQ46" cm="1">
        <f t="array" aca="1" ref="AQ46" ca="1">IF($AL46&lt;$A$2+1,INDIRECT(_xlfn.CONCAT("'",$AM46,"'!",AQ$2,$AK46)),"")</f>
        <v>0.44444444444444442</v>
      </c>
      <c r="AR46" cm="1">
        <f t="array" aca="1" ref="AR46" ca="1">IF($AL46&lt;$A$2+1,INDIRECT(_xlfn.CONCAT("'",$AM46,"'!",AR$2,$AK46)),"")</f>
        <v>0.25</v>
      </c>
      <c r="AS46" cm="1">
        <f t="array" aca="1" ref="AS46" ca="1">IF($AL46&lt;$A$2+1,INDIRECT(_xlfn.CONCAT("'",$AM46,"'!",AS$2,$AK46)),"")</f>
        <v>0.5</v>
      </c>
      <c r="AT46" cm="1">
        <f t="array" aca="1" ref="AT46" ca="1">IF($AL46&lt;$A$2+1,INDIRECT(_xlfn.CONCAT("'",$AM46,"'!",AT$2,$AK46)),"")</f>
        <v>0.45454545454545453</v>
      </c>
      <c r="AU46" cm="1">
        <f t="array" aca="1" ref="AU46" ca="1">IF($AL46&lt;$A$2+1,INDIRECT(_xlfn.CONCAT("'",$AM46,"'!",AU$2,$AK46)),"")</f>
        <v>1</v>
      </c>
      <c r="AV46" cm="1">
        <f t="array" aca="1" ref="AV46" ca="1">IF($AL46&lt;$A$2+1,INDIRECT(_xlfn.CONCAT("'",$AM46,"'!",AV$2,$AK46)),"")</f>
        <v>0.5</v>
      </c>
      <c r="AW46" cm="1">
        <f t="array" aca="1" ref="AW46" ca="1">IF($AL46&lt;$A$2+1,INDIRECT(_xlfn.CONCAT("'",$AM46,"'!",AW$2,$AK46)),"")</f>
        <v>0.4375</v>
      </c>
      <c r="AX46" cm="1">
        <f t="array" aca="1" ref="AX46" ca="1">IF($AL46&lt;$A$2+1,INDIRECT(_xlfn.CONCAT("'",$AM46,"'!",AX$2,$AK46)),"")</f>
        <v>0.4375</v>
      </c>
      <c r="AY46" cm="1">
        <f t="array" aca="1" ref="AY46" ca="1">IF($AL46&lt;$A$2+1,INDIRECT(_xlfn.CONCAT("'",$AM46,"'!",AY$2,$AK46)),"")</f>
        <v>0.4375</v>
      </c>
      <c r="AZ46" cm="1">
        <f t="array" aca="1" ref="AZ46" ca="1">IF($AL46&lt;$A$2+1,INDIRECT(_xlfn.CONCAT("'",$AM46,"'!",AZ$2,$AK46)),"")</f>
        <v>0.4375</v>
      </c>
      <c r="BA46" cm="1">
        <f t="array" aca="1" ref="BA46" ca="1">IF($AL46&lt;$A$2+1,INDIRECT(_xlfn.CONCAT("'",$AM46,"'!",BA$2,$AK46)),"")</f>
        <v>0.4375</v>
      </c>
      <c r="BB46" cm="1">
        <f t="array" aca="1" ref="BB46" ca="1">IF($AL46&lt;$A$2+1,INDIRECT(_xlfn.CONCAT("'",$AM46,"'!",BB$2,$AK46)),"")</f>
        <v>0.4375</v>
      </c>
      <c r="BC46" cm="1">
        <f t="array" aca="1" ref="BC46" ca="1">IF($AL46&lt;$A$2+1,INDIRECT(_xlfn.CONCAT("'",$AM46,"'!",BC$2,$AK46)),"")</f>
        <v>0.4375</v>
      </c>
    </row>
    <row r="47" spans="3:55">
      <c r="AK47">
        <f t="shared" ref="AK47:AK53" si="16">AK46</f>
        <v>37</v>
      </c>
      <c r="AL47">
        <v>3</v>
      </c>
      <c r="AM47" t="s">
        <v>43</v>
      </c>
      <c r="AN47" t="e" cm="1">
        <f t="array" aca="1" ref="AN47" ca="1">IF($AL47&lt;$A$2+1,INDIRECT(_xlfn.CONCAT("'",$AM47,"'!",AN$2,$AK47)),"")</f>
        <v>#DIV/0!</v>
      </c>
      <c r="AO47" t="e" cm="1">
        <f t="array" aca="1" ref="AO47" ca="1">IF($AL47&lt;$A$2+1,INDIRECT(_xlfn.CONCAT("'",$AM47,"'!",AO$2,$AK47)),"")</f>
        <v>#DIV/0!</v>
      </c>
      <c r="AP47" t="e" cm="1">
        <f t="array" aca="1" ref="AP47" ca="1">IF($AL47&lt;$A$2+1,INDIRECT(_xlfn.CONCAT("'",$AM47,"'!",AP$2,$AK47)),"")</f>
        <v>#DIV/0!</v>
      </c>
      <c r="AQ47" t="e" cm="1">
        <f t="array" aca="1" ref="AQ47" ca="1">IF($AL47&lt;$A$2+1,INDIRECT(_xlfn.CONCAT("'",$AM47,"'!",AQ$2,$AK47)),"")</f>
        <v>#DIV/0!</v>
      </c>
      <c r="AR47" t="e" cm="1">
        <f t="array" aca="1" ref="AR47" ca="1">IF($AL47&lt;$A$2+1,INDIRECT(_xlfn.CONCAT("'",$AM47,"'!",AR$2,$AK47)),"")</f>
        <v>#DIV/0!</v>
      </c>
      <c r="AS47" t="e" cm="1">
        <f t="array" aca="1" ref="AS47" ca="1">IF($AL47&lt;$A$2+1,INDIRECT(_xlfn.CONCAT("'",$AM47,"'!",AS$2,$AK47)),"")</f>
        <v>#DIV/0!</v>
      </c>
      <c r="AT47" t="e" cm="1">
        <f t="array" aca="1" ref="AT47" ca="1">IF($AL47&lt;$A$2+1,INDIRECT(_xlfn.CONCAT("'",$AM47,"'!",AT$2,$AK47)),"")</f>
        <v>#DIV/0!</v>
      </c>
      <c r="AU47" t="e" cm="1">
        <f t="array" aca="1" ref="AU47" ca="1">IF($AL47&lt;$A$2+1,INDIRECT(_xlfn.CONCAT("'",$AM47,"'!",AU$2,$AK47)),"")</f>
        <v>#DIV/0!</v>
      </c>
      <c r="AV47" t="e" cm="1">
        <f t="array" aca="1" ref="AV47" ca="1">IF($AL47&lt;$A$2+1,INDIRECT(_xlfn.CONCAT("'",$AM47,"'!",AV$2,$AK47)),"")</f>
        <v>#DIV/0!</v>
      </c>
      <c r="AW47" t="e" cm="1">
        <f t="array" aca="1" ref="AW47" ca="1">IF($AL47&lt;$A$2+1,INDIRECT(_xlfn.CONCAT("'",$AM47,"'!",AW$2,$AK47)),"")</f>
        <v>#DIV/0!</v>
      </c>
      <c r="AX47" t="e" cm="1">
        <f t="array" aca="1" ref="AX47" ca="1">IF($AL47&lt;$A$2+1,INDIRECT(_xlfn.CONCAT("'",$AM47,"'!",AX$2,$AK47)),"")</f>
        <v>#DIV/0!</v>
      </c>
      <c r="AY47" t="e" cm="1">
        <f t="array" aca="1" ref="AY47" ca="1">IF($AL47&lt;$A$2+1,INDIRECT(_xlfn.CONCAT("'",$AM47,"'!",AY$2,$AK47)),"")</f>
        <v>#DIV/0!</v>
      </c>
      <c r="AZ47" t="e" cm="1">
        <f t="array" aca="1" ref="AZ47" ca="1">IF($AL47&lt;$A$2+1,INDIRECT(_xlfn.CONCAT("'",$AM47,"'!",AZ$2,$AK47)),"")</f>
        <v>#DIV/0!</v>
      </c>
      <c r="BA47" t="e" cm="1">
        <f t="array" aca="1" ref="BA47" ca="1">IF($AL47&lt;$A$2+1,INDIRECT(_xlfn.CONCAT("'",$AM47,"'!",BA$2,$AK47)),"")</f>
        <v>#DIV/0!</v>
      </c>
      <c r="BB47" t="e" cm="1">
        <f t="array" aca="1" ref="BB47" ca="1">IF($AL47&lt;$A$2+1,INDIRECT(_xlfn.CONCAT("'",$AM47,"'!",BB$2,$AK47)),"")</f>
        <v>#DIV/0!</v>
      </c>
      <c r="BC47" t="e" cm="1">
        <f t="array" aca="1" ref="BC47" ca="1">IF($AL47&lt;$A$2+1,INDIRECT(_xlfn.CONCAT("'",$AM47,"'!",BC$2,$AK47)),"")</f>
        <v>#DIV/0!</v>
      </c>
    </row>
    <row r="48" spans="3:55">
      <c r="AK48">
        <f t="shared" si="16"/>
        <v>37</v>
      </c>
      <c r="AL48">
        <v>4</v>
      </c>
      <c r="AM48" t="s">
        <v>44</v>
      </c>
      <c r="AN48" t="str" cm="1">
        <f t="array" aca="1" ref="AN48" ca="1">IF($AL48&lt;$A$2+1,INDIRECT(_xlfn.CONCAT("'",$AM48,"'!",AN$2,$AK48)),"")</f>
        <v/>
      </c>
      <c r="AO48" t="str" cm="1">
        <f t="array" aca="1" ref="AO48" ca="1">IF($AL48&lt;$A$2+1,INDIRECT(_xlfn.CONCAT("'",$AM48,"'!",AO$2,$AK48)),"")</f>
        <v/>
      </c>
      <c r="AP48" t="str" cm="1">
        <f t="array" aca="1" ref="AP48" ca="1">IF($AL48&lt;$A$2+1,INDIRECT(_xlfn.CONCAT("'",$AM48,"'!",AP$2,$AK48)),"")</f>
        <v/>
      </c>
      <c r="AQ48" t="str" cm="1">
        <f t="array" aca="1" ref="AQ48" ca="1">IF($AL48&lt;$A$2+1,INDIRECT(_xlfn.CONCAT("'",$AM48,"'!",AQ$2,$AK48)),"")</f>
        <v/>
      </c>
      <c r="AR48" t="str" cm="1">
        <f t="array" aca="1" ref="AR48" ca="1">IF($AL48&lt;$A$2+1,INDIRECT(_xlfn.CONCAT("'",$AM48,"'!",AR$2,$AK48)),"")</f>
        <v/>
      </c>
      <c r="AS48" t="str" cm="1">
        <f t="array" aca="1" ref="AS48" ca="1">IF($AL48&lt;$A$2+1,INDIRECT(_xlfn.CONCAT("'",$AM48,"'!",AS$2,$AK48)),"")</f>
        <v/>
      </c>
      <c r="AT48" t="str" cm="1">
        <f t="array" aca="1" ref="AT48" ca="1">IF($AL48&lt;$A$2+1,INDIRECT(_xlfn.CONCAT("'",$AM48,"'!",AT$2,$AK48)),"")</f>
        <v/>
      </c>
      <c r="AU48" t="str" cm="1">
        <f t="array" aca="1" ref="AU48" ca="1">IF($AL48&lt;$A$2+1,INDIRECT(_xlfn.CONCAT("'",$AM48,"'!",AU$2,$AK48)),"")</f>
        <v/>
      </c>
      <c r="AV48" t="str" cm="1">
        <f t="array" aca="1" ref="AV48" ca="1">IF($AL48&lt;$A$2+1,INDIRECT(_xlfn.CONCAT("'",$AM48,"'!",AV$2,$AK48)),"")</f>
        <v/>
      </c>
      <c r="AW48" t="str" cm="1">
        <f t="array" aca="1" ref="AW48" ca="1">IF($AL48&lt;$A$2+1,INDIRECT(_xlfn.CONCAT("'",$AM48,"'!",AW$2,$AK48)),"")</f>
        <v/>
      </c>
      <c r="AX48" t="str" cm="1">
        <f t="array" aca="1" ref="AX48" ca="1">IF($AL48&lt;$A$2+1,INDIRECT(_xlfn.CONCAT("'",$AM48,"'!",AX$2,$AK48)),"")</f>
        <v/>
      </c>
      <c r="AY48" t="str" cm="1">
        <f t="array" aca="1" ref="AY48" ca="1">IF($AL48&lt;$A$2+1,INDIRECT(_xlfn.CONCAT("'",$AM48,"'!",AY$2,$AK48)),"")</f>
        <v/>
      </c>
      <c r="AZ48" t="str" cm="1">
        <f t="array" aca="1" ref="AZ48" ca="1">IF($AL48&lt;$A$2+1,INDIRECT(_xlfn.CONCAT("'",$AM48,"'!",AZ$2,$AK48)),"")</f>
        <v/>
      </c>
      <c r="BA48" t="str" cm="1">
        <f t="array" aca="1" ref="BA48" ca="1">IF($AL48&lt;$A$2+1,INDIRECT(_xlfn.CONCAT("'",$AM48,"'!",BA$2,$AK48)),"")</f>
        <v/>
      </c>
      <c r="BB48" t="str" cm="1">
        <f t="array" aca="1" ref="BB48" ca="1">IF($AL48&lt;$A$2+1,INDIRECT(_xlfn.CONCAT("'",$AM48,"'!",BB$2,$AK48)),"")</f>
        <v/>
      </c>
      <c r="BC48" t="str" cm="1">
        <f t="array" aca="1" ref="BC48" ca="1">IF($AL48&lt;$A$2+1,INDIRECT(_xlfn.CONCAT("'",$AM48,"'!",BC$2,$AK48)),"")</f>
        <v/>
      </c>
    </row>
    <row r="49" spans="37:55">
      <c r="AK49">
        <f t="shared" si="16"/>
        <v>37</v>
      </c>
      <c r="AL49">
        <v>5</v>
      </c>
      <c r="AM49" t="s">
        <v>45</v>
      </c>
      <c r="AN49" t="str" cm="1">
        <f t="array" aca="1" ref="AN49" ca="1">IF($AL49&lt;$A$2+1,INDIRECT(_xlfn.CONCAT("'",$AM49,"'!",AN$2,$AK49)),"")</f>
        <v/>
      </c>
      <c r="AO49" t="str" cm="1">
        <f t="array" aca="1" ref="AO49" ca="1">IF($AL49&lt;$A$2+1,INDIRECT(_xlfn.CONCAT("'",$AM49,"'!",AO$2,$AK49)),"")</f>
        <v/>
      </c>
      <c r="AP49" t="str" cm="1">
        <f t="array" aca="1" ref="AP49" ca="1">IF($AL49&lt;$A$2+1,INDIRECT(_xlfn.CONCAT("'",$AM49,"'!",AP$2,$AK49)),"")</f>
        <v/>
      </c>
      <c r="AQ49" t="str" cm="1">
        <f t="array" aca="1" ref="AQ49" ca="1">IF($AL49&lt;$A$2+1,INDIRECT(_xlfn.CONCAT("'",$AM49,"'!",AQ$2,$AK49)),"")</f>
        <v/>
      </c>
      <c r="AR49" t="str" cm="1">
        <f t="array" aca="1" ref="AR49" ca="1">IF($AL49&lt;$A$2+1,INDIRECT(_xlfn.CONCAT("'",$AM49,"'!",AR$2,$AK49)),"")</f>
        <v/>
      </c>
      <c r="AS49" t="str" cm="1">
        <f t="array" aca="1" ref="AS49" ca="1">IF($AL49&lt;$A$2+1,INDIRECT(_xlfn.CONCAT("'",$AM49,"'!",AS$2,$AK49)),"")</f>
        <v/>
      </c>
      <c r="AT49" t="str" cm="1">
        <f t="array" aca="1" ref="AT49" ca="1">IF($AL49&lt;$A$2+1,INDIRECT(_xlfn.CONCAT("'",$AM49,"'!",AT$2,$AK49)),"")</f>
        <v/>
      </c>
      <c r="AU49" t="str" cm="1">
        <f t="array" aca="1" ref="AU49" ca="1">IF($AL49&lt;$A$2+1,INDIRECT(_xlfn.CONCAT("'",$AM49,"'!",AU$2,$AK49)),"")</f>
        <v/>
      </c>
      <c r="AV49" t="str" cm="1">
        <f t="array" aca="1" ref="AV49" ca="1">IF($AL49&lt;$A$2+1,INDIRECT(_xlfn.CONCAT("'",$AM49,"'!",AV$2,$AK49)),"")</f>
        <v/>
      </c>
      <c r="AW49" t="str" cm="1">
        <f t="array" aca="1" ref="AW49" ca="1">IF($AL49&lt;$A$2+1,INDIRECT(_xlfn.CONCAT("'",$AM49,"'!",AW$2,$AK49)),"")</f>
        <v/>
      </c>
      <c r="AX49" t="str" cm="1">
        <f t="array" aca="1" ref="AX49" ca="1">IF($AL49&lt;$A$2+1,INDIRECT(_xlfn.CONCAT("'",$AM49,"'!",AX$2,$AK49)),"")</f>
        <v/>
      </c>
      <c r="AY49" t="str" cm="1">
        <f t="array" aca="1" ref="AY49" ca="1">IF($AL49&lt;$A$2+1,INDIRECT(_xlfn.CONCAT("'",$AM49,"'!",AY$2,$AK49)),"")</f>
        <v/>
      </c>
      <c r="AZ49" t="str" cm="1">
        <f t="array" aca="1" ref="AZ49" ca="1">IF($AL49&lt;$A$2+1,INDIRECT(_xlfn.CONCAT("'",$AM49,"'!",AZ$2,$AK49)),"")</f>
        <v/>
      </c>
      <c r="BA49" t="str" cm="1">
        <f t="array" aca="1" ref="BA49" ca="1">IF($AL49&lt;$A$2+1,INDIRECT(_xlfn.CONCAT("'",$AM49,"'!",BA$2,$AK49)),"")</f>
        <v/>
      </c>
      <c r="BB49" t="str" cm="1">
        <f t="array" aca="1" ref="BB49" ca="1">IF($AL49&lt;$A$2+1,INDIRECT(_xlfn.CONCAT("'",$AM49,"'!",BB$2,$AK49)),"")</f>
        <v/>
      </c>
      <c r="BC49" t="str" cm="1">
        <f t="array" aca="1" ref="BC49" ca="1">IF($AL49&lt;$A$2+1,INDIRECT(_xlfn.CONCAT("'",$AM49,"'!",BC$2,$AK49)),"")</f>
        <v/>
      </c>
    </row>
    <row r="50" spans="37:55">
      <c r="AK50">
        <f t="shared" si="16"/>
        <v>37</v>
      </c>
      <c r="AL50">
        <v>6</v>
      </c>
      <c r="AM50" t="s">
        <v>111</v>
      </c>
      <c r="AN50" t="str" cm="1">
        <f t="array" aca="1" ref="AN50" ca="1">IF($AL50&lt;$A$2+1,INDIRECT(_xlfn.CONCAT("'",$AM50,"'!",AN$2,$AK50)),"")</f>
        <v/>
      </c>
      <c r="AO50" t="str" cm="1">
        <f t="array" aca="1" ref="AO50" ca="1">IF($AL50&lt;$A$2+1,INDIRECT(_xlfn.CONCAT("'",$AM50,"'!",AO$2,$AK50)),"")</f>
        <v/>
      </c>
      <c r="AP50" t="str" cm="1">
        <f t="array" aca="1" ref="AP50" ca="1">IF($AL50&lt;$A$2+1,INDIRECT(_xlfn.CONCAT("'",$AM50,"'!",AP$2,$AK50)),"")</f>
        <v/>
      </c>
      <c r="AQ50" t="str" cm="1">
        <f t="array" aca="1" ref="AQ50" ca="1">IF($AL50&lt;$A$2+1,INDIRECT(_xlfn.CONCAT("'",$AM50,"'!",AQ$2,$AK50)),"")</f>
        <v/>
      </c>
      <c r="AR50" t="str" cm="1">
        <f t="array" aca="1" ref="AR50" ca="1">IF($AL50&lt;$A$2+1,INDIRECT(_xlfn.CONCAT("'",$AM50,"'!",AR$2,$AK50)),"")</f>
        <v/>
      </c>
      <c r="AS50" t="str" cm="1">
        <f t="array" aca="1" ref="AS50" ca="1">IF($AL50&lt;$A$2+1,INDIRECT(_xlfn.CONCAT("'",$AM50,"'!",AS$2,$AK50)),"")</f>
        <v/>
      </c>
      <c r="AT50" t="str" cm="1">
        <f t="array" aca="1" ref="AT50" ca="1">IF($AL50&lt;$A$2+1,INDIRECT(_xlfn.CONCAT("'",$AM50,"'!",AT$2,$AK50)),"")</f>
        <v/>
      </c>
      <c r="AU50" t="str" cm="1">
        <f t="array" aca="1" ref="AU50" ca="1">IF($AL50&lt;$A$2+1,INDIRECT(_xlfn.CONCAT("'",$AM50,"'!",AU$2,$AK50)),"")</f>
        <v/>
      </c>
      <c r="AV50" t="str" cm="1">
        <f t="array" aca="1" ref="AV50" ca="1">IF($AL50&lt;$A$2+1,INDIRECT(_xlfn.CONCAT("'",$AM50,"'!",AV$2,$AK50)),"")</f>
        <v/>
      </c>
      <c r="AW50" t="str" cm="1">
        <f t="array" aca="1" ref="AW50" ca="1">IF($AL50&lt;$A$2+1,INDIRECT(_xlfn.CONCAT("'",$AM50,"'!",AW$2,$AK50)),"")</f>
        <v/>
      </c>
      <c r="AX50" t="str" cm="1">
        <f t="array" aca="1" ref="AX50" ca="1">IF($AL50&lt;$A$2+1,INDIRECT(_xlfn.CONCAT("'",$AM50,"'!",AX$2,$AK50)),"")</f>
        <v/>
      </c>
      <c r="AY50" t="str" cm="1">
        <f t="array" aca="1" ref="AY50" ca="1">IF($AL50&lt;$A$2+1,INDIRECT(_xlfn.CONCAT("'",$AM50,"'!",AY$2,$AK50)),"")</f>
        <v/>
      </c>
      <c r="AZ50" t="str" cm="1">
        <f t="array" aca="1" ref="AZ50" ca="1">IF($AL50&lt;$A$2+1,INDIRECT(_xlfn.CONCAT("'",$AM50,"'!",AZ$2,$AK50)),"")</f>
        <v/>
      </c>
      <c r="BA50" t="str" cm="1">
        <f t="array" aca="1" ref="BA50" ca="1">IF($AL50&lt;$A$2+1,INDIRECT(_xlfn.CONCAT("'",$AM50,"'!",BA$2,$AK50)),"")</f>
        <v/>
      </c>
      <c r="BB50" t="str" cm="1">
        <f t="array" aca="1" ref="BB50" ca="1">IF($AL50&lt;$A$2+1,INDIRECT(_xlfn.CONCAT("'",$AM50,"'!",BB$2,$AK50)),"")</f>
        <v/>
      </c>
      <c r="BC50" t="str" cm="1">
        <f t="array" aca="1" ref="BC50" ca="1">IF($AL50&lt;$A$2+1,INDIRECT(_xlfn.CONCAT("'",$AM50,"'!",BC$2,$AK50)),"")</f>
        <v/>
      </c>
    </row>
    <row r="51" spans="37:55">
      <c r="AK51">
        <f t="shared" si="16"/>
        <v>37</v>
      </c>
      <c r="AL51">
        <v>7</v>
      </c>
      <c r="AM51" t="s">
        <v>113</v>
      </c>
      <c r="AN51" t="str" cm="1">
        <f t="array" aca="1" ref="AN51" ca="1">IF($AL51&lt;$A$2+1,INDIRECT(_xlfn.CONCAT("'",$AM51,"'!",AN$2,$AK51)),"")</f>
        <v/>
      </c>
      <c r="AO51" t="str" cm="1">
        <f t="array" aca="1" ref="AO51" ca="1">IF($AL51&lt;$A$2+1,INDIRECT(_xlfn.CONCAT("'",$AM51,"'!",AO$2,$AK51)),"")</f>
        <v/>
      </c>
      <c r="AP51" t="str" cm="1">
        <f t="array" aca="1" ref="AP51" ca="1">IF($AL51&lt;$A$2+1,INDIRECT(_xlfn.CONCAT("'",$AM51,"'!",AP$2,$AK51)),"")</f>
        <v/>
      </c>
      <c r="AQ51" t="str" cm="1">
        <f t="array" aca="1" ref="AQ51" ca="1">IF($AL51&lt;$A$2+1,INDIRECT(_xlfn.CONCAT("'",$AM51,"'!",AQ$2,$AK51)),"")</f>
        <v/>
      </c>
      <c r="AR51" t="str" cm="1">
        <f t="array" aca="1" ref="AR51" ca="1">IF($AL51&lt;$A$2+1,INDIRECT(_xlfn.CONCAT("'",$AM51,"'!",AR$2,$AK51)),"")</f>
        <v/>
      </c>
      <c r="AS51" t="str" cm="1">
        <f t="array" aca="1" ref="AS51" ca="1">IF($AL51&lt;$A$2+1,INDIRECT(_xlfn.CONCAT("'",$AM51,"'!",AS$2,$AK51)),"")</f>
        <v/>
      </c>
      <c r="AT51" t="str" cm="1">
        <f t="array" aca="1" ref="AT51" ca="1">IF($AL51&lt;$A$2+1,INDIRECT(_xlfn.CONCAT("'",$AM51,"'!",AT$2,$AK51)),"")</f>
        <v/>
      </c>
      <c r="AU51" t="str" cm="1">
        <f t="array" aca="1" ref="AU51" ca="1">IF($AL51&lt;$A$2+1,INDIRECT(_xlfn.CONCAT("'",$AM51,"'!",AU$2,$AK51)),"")</f>
        <v/>
      </c>
      <c r="AV51" t="str" cm="1">
        <f t="array" aca="1" ref="AV51" ca="1">IF($AL51&lt;$A$2+1,INDIRECT(_xlfn.CONCAT("'",$AM51,"'!",AV$2,$AK51)),"")</f>
        <v/>
      </c>
      <c r="AW51" t="str" cm="1">
        <f t="array" aca="1" ref="AW51" ca="1">IF($AL51&lt;$A$2+1,INDIRECT(_xlfn.CONCAT("'",$AM51,"'!",AW$2,$AK51)),"")</f>
        <v/>
      </c>
      <c r="AX51" t="str" cm="1">
        <f t="array" aca="1" ref="AX51" ca="1">IF($AL51&lt;$A$2+1,INDIRECT(_xlfn.CONCAT("'",$AM51,"'!",AX$2,$AK51)),"")</f>
        <v/>
      </c>
      <c r="AY51" t="str" cm="1">
        <f t="array" aca="1" ref="AY51" ca="1">IF($AL51&lt;$A$2+1,INDIRECT(_xlfn.CONCAT("'",$AM51,"'!",AY$2,$AK51)),"")</f>
        <v/>
      </c>
      <c r="AZ51" t="str" cm="1">
        <f t="array" aca="1" ref="AZ51" ca="1">IF($AL51&lt;$A$2+1,INDIRECT(_xlfn.CONCAT("'",$AM51,"'!",AZ$2,$AK51)),"")</f>
        <v/>
      </c>
      <c r="BA51" t="str" cm="1">
        <f t="array" aca="1" ref="BA51" ca="1">IF($AL51&lt;$A$2+1,INDIRECT(_xlfn.CONCAT("'",$AM51,"'!",BA$2,$AK51)),"")</f>
        <v/>
      </c>
      <c r="BB51" t="str" cm="1">
        <f t="array" aca="1" ref="BB51" ca="1">IF($AL51&lt;$A$2+1,INDIRECT(_xlfn.CONCAT("'",$AM51,"'!",BB$2,$AK51)),"")</f>
        <v/>
      </c>
      <c r="BC51" t="str" cm="1">
        <f t="array" aca="1" ref="BC51" ca="1">IF($AL51&lt;$A$2+1,INDIRECT(_xlfn.CONCAT("'",$AM51,"'!",BC$2,$AK51)),"")</f>
        <v/>
      </c>
    </row>
    <row r="52" spans="37:55">
      <c r="AK52">
        <f t="shared" si="16"/>
        <v>37</v>
      </c>
      <c r="AL52">
        <v>8</v>
      </c>
      <c r="AM52" t="s">
        <v>115</v>
      </c>
      <c r="AN52" t="str" cm="1">
        <f t="array" aca="1" ref="AN52" ca="1">IF($AL52&lt;$A$2+1,INDIRECT(_xlfn.CONCAT("'",$AM52,"'!",AN$2,$AK52)),"")</f>
        <v/>
      </c>
      <c r="AO52" t="str" cm="1">
        <f t="array" aca="1" ref="AO52" ca="1">IF($AL52&lt;$A$2+1,INDIRECT(_xlfn.CONCAT("'",$AM52,"'!",AO$2,$AK52)),"")</f>
        <v/>
      </c>
      <c r="AP52" t="str" cm="1">
        <f t="array" aca="1" ref="AP52" ca="1">IF($AL52&lt;$A$2+1,INDIRECT(_xlfn.CONCAT("'",$AM52,"'!",AP$2,$AK52)),"")</f>
        <v/>
      </c>
      <c r="AQ52" t="str" cm="1">
        <f t="array" aca="1" ref="AQ52" ca="1">IF($AL52&lt;$A$2+1,INDIRECT(_xlfn.CONCAT("'",$AM52,"'!",AQ$2,$AK52)),"")</f>
        <v/>
      </c>
      <c r="AR52" t="str" cm="1">
        <f t="array" aca="1" ref="AR52" ca="1">IF($AL52&lt;$A$2+1,INDIRECT(_xlfn.CONCAT("'",$AM52,"'!",AR$2,$AK52)),"")</f>
        <v/>
      </c>
      <c r="AS52" t="str" cm="1">
        <f t="array" aca="1" ref="AS52" ca="1">IF($AL52&lt;$A$2+1,INDIRECT(_xlfn.CONCAT("'",$AM52,"'!",AS$2,$AK52)),"")</f>
        <v/>
      </c>
      <c r="AT52" t="str" cm="1">
        <f t="array" aca="1" ref="AT52" ca="1">IF($AL52&lt;$A$2+1,INDIRECT(_xlfn.CONCAT("'",$AM52,"'!",AT$2,$AK52)),"")</f>
        <v/>
      </c>
      <c r="AU52" t="str" cm="1">
        <f t="array" aca="1" ref="AU52" ca="1">IF($AL52&lt;$A$2+1,INDIRECT(_xlfn.CONCAT("'",$AM52,"'!",AU$2,$AK52)),"")</f>
        <v/>
      </c>
      <c r="AV52" t="str" cm="1">
        <f t="array" aca="1" ref="AV52" ca="1">IF($AL52&lt;$A$2+1,INDIRECT(_xlfn.CONCAT("'",$AM52,"'!",AV$2,$AK52)),"")</f>
        <v/>
      </c>
      <c r="AW52" t="str" cm="1">
        <f t="array" aca="1" ref="AW52" ca="1">IF($AL52&lt;$A$2+1,INDIRECT(_xlfn.CONCAT("'",$AM52,"'!",AW$2,$AK52)),"")</f>
        <v/>
      </c>
      <c r="AX52" t="str" cm="1">
        <f t="array" aca="1" ref="AX52" ca="1">IF($AL52&lt;$A$2+1,INDIRECT(_xlfn.CONCAT("'",$AM52,"'!",AX$2,$AK52)),"")</f>
        <v/>
      </c>
      <c r="AY52" t="str" cm="1">
        <f t="array" aca="1" ref="AY52" ca="1">IF($AL52&lt;$A$2+1,INDIRECT(_xlfn.CONCAT("'",$AM52,"'!",AY$2,$AK52)),"")</f>
        <v/>
      </c>
      <c r="AZ52" t="str" cm="1">
        <f t="array" aca="1" ref="AZ52" ca="1">IF($AL52&lt;$A$2+1,INDIRECT(_xlfn.CONCAT("'",$AM52,"'!",AZ$2,$AK52)),"")</f>
        <v/>
      </c>
      <c r="BA52" t="str" cm="1">
        <f t="array" aca="1" ref="BA52" ca="1">IF($AL52&lt;$A$2+1,INDIRECT(_xlfn.CONCAT("'",$AM52,"'!",BA$2,$AK52)),"")</f>
        <v/>
      </c>
      <c r="BB52" t="str" cm="1">
        <f t="array" aca="1" ref="BB52" ca="1">IF($AL52&lt;$A$2+1,INDIRECT(_xlfn.CONCAT("'",$AM52,"'!",BB$2,$AK52)),"")</f>
        <v/>
      </c>
      <c r="BC52" t="str" cm="1">
        <f t="array" aca="1" ref="BC52" ca="1">IF($AL52&lt;$A$2+1,INDIRECT(_xlfn.CONCAT("'",$AM52,"'!",BC$2,$AK52)),"")</f>
        <v/>
      </c>
    </row>
    <row r="53" spans="37:55">
      <c r="AK53">
        <f t="shared" si="16"/>
        <v>37</v>
      </c>
      <c r="AL53">
        <v>9</v>
      </c>
      <c r="AM53" t="s">
        <v>117</v>
      </c>
      <c r="AN53" t="str" cm="1">
        <f t="array" aca="1" ref="AN53" ca="1">IF($AL53&lt;$A$2+1,INDIRECT(_xlfn.CONCAT("'",$AM53,"'!",AN$2,$AK53)),"")</f>
        <v/>
      </c>
      <c r="AO53" t="str" cm="1">
        <f t="array" aca="1" ref="AO53" ca="1">IF($AL53&lt;$A$2+1,INDIRECT(_xlfn.CONCAT("'",$AM53,"'!",AO$2,$AK53)),"")</f>
        <v/>
      </c>
      <c r="AP53" t="str" cm="1">
        <f t="array" aca="1" ref="AP53" ca="1">IF($AL53&lt;$A$2+1,INDIRECT(_xlfn.CONCAT("'",$AM53,"'!",AP$2,$AK53)),"")</f>
        <v/>
      </c>
      <c r="AQ53" t="str" cm="1">
        <f t="array" aca="1" ref="AQ53" ca="1">IF($AL53&lt;$A$2+1,INDIRECT(_xlfn.CONCAT("'",$AM53,"'!",AQ$2,$AK53)),"")</f>
        <v/>
      </c>
      <c r="AR53" t="str" cm="1">
        <f t="array" aca="1" ref="AR53" ca="1">IF($AL53&lt;$A$2+1,INDIRECT(_xlfn.CONCAT("'",$AM53,"'!",AR$2,$AK53)),"")</f>
        <v/>
      </c>
      <c r="AS53" t="str" cm="1">
        <f t="array" aca="1" ref="AS53" ca="1">IF($AL53&lt;$A$2+1,INDIRECT(_xlfn.CONCAT("'",$AM53,"'!",AS$2,$AK53)),"")</f>
        <v/>
      </c>
      <c r="AT53" t="str" cm="1">
        <f t="array" aca="1" ref="AT53" ca="1">IF($AL53&lt;$A$2+1,INDIRECT(_xlfn.CONCAT("'",$AM53,"'!",AT$2,$AK53)),"")</f>
        <v/>
      </c>
      <c r="AU53" t="str" cm="1">
        <f t="array" aca="1" ref="AU53" ca="1">IF($AL53&lt;$A$2+1,INDIRECT(_xlfn.CONCAT("'",$AM53,"'!",AU$2,$AK53)),"")</f>
        <v/>
      </c>
      <c r="AV53" t="str" cm="1">
        <f t="array" aca="1" ref="AV53" ca="1">IF($AL53&lt;$A$2+1,INDIRECT(_xlfn.CONCAT("'",$AM53,"'!",AV$2,$AK53)),"")</f>
        <v/>
      </c>
      <c r="AW53" t="str" cm="1">
        <f t="array" aca="1" ref="AW53" ca="1">IF($AL53&lt;$A$2+1,INDIRECT(_xlfn.CONCAT("'",$AM53,"'!",AW$2,$AK53)),"")</f>
        <v/>
      </c>
      <c r="AX53" t="str" cm="1">
        <f t="array" aca="1" ref="AX53" ca="1">IF($AL53&lt;$A$2+1,INDIRECT(_xlfn.CONCAT("'",$AM53,"'!",AX$2,$AK53)),"")</f>
        <v/>
      </c>
      <c r="AY53" t="str" cm="1">
        <f t="array" aca="1" ref="AY53" ca="1">IF($AL53&lt;$A$2+1,INDIRECT(_xlfn.CONCAT("'",$AM53,"'!",AY$2,$AK53)),"")</f>
        <v/>
      </c>
      <c r="AZ53" t="str" cm="1">
        <f t="array" aca="1" ref="AZ53" ca="1">IF($AL53&lt;$A$2+1,INDIRECT(_xlfn.CONCAT("'",$AM53,"'!",AZ$2,$AK53)),"")</f>
        <v/>
      </c>
      <c r="BA53" t="str" cm="1">
        <f t="array" aca="1" ref="BA53" ca="1">IF($AL53&lt;$A$2+1,INDIRECT(_xlfn.CONCAT("'",$AM53,"'!",BA$2,$AK53)),"")</f>
        <v/>
      </c>
      <c r="BB53" t="str" cm="1">
        <f t="array" aca="1" ref="BB53" ca="1">IF($AL53&lt;$A$2+1,INDIRECT(_xlfn.CONCAT("'",$AM53,"'!",BB$2,$AK53)),"")</f>
        <v/>
      </c>
      <c r="BC53" t="str" cm="1">
        <f t="array" aca="1" ref="BC53" ca="1">IF($AL53&lt;$A$2+1,INDIRECT(_xlfn.CONCAT("'",$AM53,"'!",BC$2,$AK53)),"")</f>
        <v/>
      </c>
    </row>
    <row r="55" spans="37:55">
      <c r="AK55" t="s">
        <v>85</v>
      </c>
    </row>
    <row r="56" spans="37:55">
      <c r="AK56">
        <v>31</v>
      </c>
      <c r="AL56">
        <v>1</v>
      </c>
      <c r="AM56" t="s">
        <v>41</v>
      </c>
      <c r="AN56" cm="1">
        <f t="array" aca="1" ref="AN56" ca="1">IF($AL56&lt;$A$2+1,INDIRECT(_xlfn.CONCAT("'",$AM56,"'!",AN$2,$AK56)),"")</f>
        <v>6</v>
      </c>
      <c r="AO56" cm="1">
        <f t="array" aca="1" ref="AO56" ca="1">IF($AL56&lt;$A$2+1,INDIRECT(_xlfn.CONCAT("'",$AM56,"'!",AO$2,$AK56)),"")</f>
        <v>7</v>
      </c>
      <c r="AP56" cm="1">
        <f t="array" aca="1" ref="AP56" ca="1">IF($AL56&lt;$A$2+1,INDIRECT(_xlfn.CONCAT("'",$AM56,"'!",AP$2,$AK56)),"")</f>
        <v>5</v>
      </c>
      <c r="AQ56" cm="1">
        <f t="array" aca="1" ref="AQ56" ca="1">IF($AL56&lt;$A$2+1,INDIRECT(_xlfn.CONCAT("'",$AM56,"'!",AQ$2,$AK56)),"")</f>
        <v>6</v>
      </c>
      <c r="AR56" cm="1">
        <f t="array" aca="1" ref="AR56" ca="1">IF($AL56&lt;$A$2+1,INDIRECT(_xlfn.CONCAT("'",$AM56,"'!",AR$2,$AK56)),"")</f>
        <v>8</v>
      </c>
      <c r="AS56" cm="1">
        <f t="array" aca="1" ref="AS56" ca="1">IF($AL56&lt;$A$2+1,INDIRECT(_xlfn.CONCAT("'",$AM56,"'!",AS$2,$AK56)),"")</f>
        <v>7</v>
      </c>
      <c r="AT56" cm="1">
        <f t="array" aca="1" ref="AT56" ca="1">IF($AL56&lt;$A$2+1,INDIRECT(_xlfn.CONCAT("'",$AM56,"'!",AT$2,$AK56)),"")</f>
        <v>1</v>
      </c>
      <c r="AU56" cm="1">
        <f t="array" aca="1" ref="AU56" ca="1">IF($AL56&lt;$A$2+1,INDIRECT(_xlfn.CONCAT("'",$AM56,"'!",AU$2,$AK56)),"")</f>
        <v>11</v>
      </c>
      <c r="AV56" cm="1">
        <f t="array" aca="1" ref="AV56" ca="1">IF($AL56&lt;$A$2+1,INDIRECT(_xlfn.CONCAT("'",$AM56,"'!",AV$2,$AK56)),"")</f>
        <v>4</v>
      </c>
      <c r="AW56" cm="1">
        <f t="array" aca="1" ref="AW56" ca="1">IF($AL56&lt;$A$2+1,INDIRECT(_xlfn.CONCAT("'",$AM56,"'!",AW$2,$AK56)),"")</f>
        <v>0</v>
      </c>
      <c r="AX56" cm="1">
        <f t="array" aca="1" ref="AX56" ca="1">IF($AL56&lt;$A$2+1,INDIRECT(_xlfn.CONCAT("'",$AM56,"'!",AX$2,$AK56)),"")</f>
        <v>0</v>
      </c>
      <c r="AY56" cm="1">
        <f t="array" aca="1" ref="AY56" ca="1">IF($AL56&lt;$A$2+1,INDIRECT(_xlfn.CONCAT("'",$AM56,"'!",AY$2,$AK56)),"")</f>
        <v>0</v>
      </c>
      <c r="AZ56" cm="1">
        <f t="array" aca="1" ref="AZ56" ca="1">IF($AL56&lt;$A$2+1,INDIRECT(_xlfn.CONCAT("'",$AM56,"'!",AZ$2,$AK56)),"")</f>
        <v>0</v>
      </c>
      <c r="BA56" cm="1">
        <f t="array" aca="1" ref="BA56" ca="1">IF($AL56&lt;$A$2+1,INDIRECT(_xlfn.CONCAT("'",$AM56,"'!",BA$2,$AK56)),"")</f>
        <v>0</v>
      </c>
      <c r="BB56" cm="1">
        <f t="array" aca="1" ref="BB56" ca="1">IF($AL56&lt;$A$2+1,INDIRECT(_xlfn.CONCAT("'",$AM56,"'!",BB$2,$AK56)),"")</f>
        <v>0</v>
      </c>
      <c r="BC56" cm="1">
        <f t="array" aca="1" ref="BC56" ca="1">IF($AL56&lt;$A$2+1,INDIRECT(_xlfn.CONCAT("'",$AM56,"'!",BC$2,$AK56)),"")</f>
        <v>0</v>
      </c>
    </row>
    <row r="57" spans="37:55">
      <c r="AK57">
        <f>AK56</f>
        <v>31</v>
      </c>
      <c r="AL57">
        <v>2</v>
      </c>
      <c r="AM57" t="s">
        <v>42</v>
      </c>
      <c r="AN57" cm="1">
        <f t="array" aca="1" ref="AN57" ca="1">IF($AL57&lt;$A$2+1,INDIRECT(_xlfn.CONCAT("'",$AM57,"'!",AN$2,$AK57)),"")</f>
        <v>4</v>
      </c>
      <c r="AO57" cm="1">
        <f t="array" aca="1" ref="AO57" ca="1">IF($AL57&lt;$A$2+1,INDIRECT(_xlfn.CONCAT("'",$AM57,"'!",AO$2,$AK57)),"")</f>
        <v>8</v>
      </c>
      <c r="AP57" cm="1">
        <f t="array" aca="1" ref="AP57" ca="1">IF($AL57&lt;$A$2+1,INDIRECT(_xlfn.CONCAT("'",$AM57,"'!",AP$2,$AK57)),"")</f>
        <v>8</v>
      </c>
      <c r="AQ57" cm="1">
        <f t="array" aca="1" ref="AQ57" ca="1">IF($AL57&lt;$A$2+1,INDIRECT(_xlfn.CONCAT("'",$AM57,"'!",AQ$2,$AK57)),"")</f>
        <v>5</v>
      </c>
      <c r="AR57" cm="1">
        <f t="array" aca="1" ref="AR57" ca="1">IF($AL57&lt;$A$2+1,INDIRECT(_xlfn.CONCAT("'",$AM57,"'!",AR$2,$AK57)),"")</f>
        <v>11</v>
      </c>
      <c r="AS57" cm="1">
        <f t="array" aca="1" ref="AS57" ca="1">IF($AL57&lt;$A$2+1,INDIRECT(_xlfn.CONCAT("'",$AM57,"'!",AS$2,$AK57)),"")</f>
        <v>9</v>
      </c>
      <c r="AT57" cm="1">
        <f t="array" aca="1" ref="AT57" ca="1">IF($AL57&lt;$A$2+1,INDIRECT(_xlfn.CONCAT("'",$AM57,"'!",AT$2,$AK57)),"")</f>
        <v>3</v>
      </c>
      <c r="AU57" cm="1">
        <f t="array" aca="1" ref="AU57" ca="1">IF($AL57&lt;$A$2+1,INDIRECT(_xlfn.CONCAT("'",$AM57,"'!",AU$2,$AK57)),"")</f>
        <v>12</v>
      </c>
      <c r="AV57" cm="1">
        <f t="array" aca="1" ref="AV57" ca="1">IF($AL57&lt;$A$2+1,INDIRECT(_xlfn.CONCAT("'",$AM57,"'!",AV$2,$AK57)),"")</f>
        <v>5</v>
      </c>
      <c r="AW57" cm="1">
        <f t="array" aca="1" ref="AW57" ca="1">IF($AL57&lt;$A$2+1,INDIRECT(_xlfn.CONCAT("'",$AM57,"'!",AW$2,$AK57)),"")</f>
        <v>0</v>
      </c>
      <c r="AX57" cm="1">
        <f t="array" aca="1" ref="AX57" ca="1">IF($AL57&lt;$A$2+1,INDIRECT(_xlfn.CONCAT("'",$AM57,"'!",AX$2,$AK57)),"")</f>
        <v>0</v>
      </c>
      <c r="AY57" cm="1">
        <f t="array" aca="1" ref="AY57" ca="1">IF($AL57&lt;$A$2+1,INDIRECT(_xlfn.CONCAT("'",$AM57,"'!",AY$2,$AK57)),"")</f>
        <v>0</v>
      </c>
      <c r="AZ57" cm="1">
        <f t="array" aca="1" ref="AZ57" ca="1">IF($AL57&lt;$A$2+1,INDIRECT(_xlfn.CONCAT("'",$AM57,"'!",AZ$2,$AK57)),"")</f>
        <v>0</v>
      </c>
      <c r="BA57" cm="1">
        <f t="array" aca="1" ref="BA57" ca="1">IF($AL57&lt;$A$2+1,INDIRECT(_xlfn.CONCAT("'",$AM57,"'!",BA$2,$AK57)),"")</f>
        <v>0</v>
      </c>
      <c r="BB57" cm="1">
        <f t="array" aca="1" ref="BB57" ca="1">IF($AL57&lt;$A$2+1,INDIRECT(_xlfn.CONCAT("'",$AM57,"'!",BB$2,$AK57)),"")</f>
        <v>0</v>
      </c>
      <c r="BC57" cm="1">
        <f t="array" aca="1" ref="BC57" ca="1">IF($AL57&lt;$A$2+1,INDIRECT(_xlfn.CONCAT("'",$AM57,"'!",BC$2,$AK57)),"")</f>
        <v>0</v>
      </c>
    </row>
    <row r="58" spans="37:55">
      <c r="AK58">
        <f t="shared" ref="AK58:AK64" si="17">AK57</f>
        <v>31</v>
      </c>
      <c r="AL58">
        <v>3</v>
      </c>
      <c r="AM58" t="s">
        <v>43</v>
      </c>
      <c r="AN58" cm="1">
        <f t="array" aca="1" ref="AN58" ca="1">IF($AL58&lt;$A$2+1,INDIRECT(_xlfn.CONCAT("'",$AM58,"'!",AN$2,$AK58)),"")</f>
        <v>0</v>
      </c>
      <c r="AO58" cm="1">
        <f t="array" aca="1" ref="AO58" ca="1">IF($AL58&lt;$A$2+1,INDIRECT(_xlfn.CONCAT("'",$AM58,"'!",AO$2,$AK58)),"")</f>
        <v>0</v>
      </c>
      <c r="AP58" cm="1">
        <f t="array" aca="1" ref="AP58" ca="1">IF($AL58&lt;$A$2+1,INDIRECT(_xlfn.CONCAT("'",$AM58,"'!",AP$2,$AK58)),"")</f>
        <v>0</v>
      </c>
      <c r="AQ58" cm="1">
        <f t="array" aca="1" ref="AQ58" ca="1">IF($AL58&lt;$A$2+1,INDIRECT(_xlfn.CONCAT("'",$AM58,"'!",AQ$2,$AK58)),"")</f>
        <v>0</v>
      </c>
      <c r="AR58" cm="1">
        <f t="array" aca="1" ref="AR58" ca="1">IF($AL58&lt;$A$2+1,INDIRECT(_xlfn.CONCAT("'",$AM58,"'!",AR$2,$AK58)),"")</f>
        <v>0</v>
      </c>
      <c r="AS58" cm="1">
        <f t="array" aca="1" ref="AS58" ca="1">IF($AL58&lt;$A$2+1,INDIRECT(_xlfn.CONCAT("'",$AM58,"'!",AS$2,$AK58)),"")</f>
        <v>0</v>
      </c>
      <c r="AT58" cm="1">
        <f t="array" aca="1" ref="AT58" ca="1">IF($AL58&lt;$A$2+1,INDIRECT(_xlfn.CONCAT("'",$AM58,"'!",AT$2,$AK58)),"")</f>
        <v>0</v>
      </c>
      <c r="AU58" cm="1">
        <f t="array" aca="1" ref="AU58" ca="1">IF($AL58&lt;$A$2+1,INDIRECT(_xlfn.CONCAT("'",$AM58,"'!",AU$2,$AK58)),"")</f>
        <v>0</v>
      </c>
      <c r="AV58" cm="1">
        <f t="array" aca="1" ref="AV58" ca="1">IF($AL58&lt;$A$2+1,INDIRECT(_xlfn.CONCAT("'",$AM58,"'!",AV$2,$AK58)),"")</f>
        <v>0</v>
      </c>
      <c r="AW58" cm="1">
        <f t="array" aca="1" ref="AW58" ca="1">IF($AL58&lt;$A$2+1,INDIRECT(_xlfn.CONCAT("'",$AM58,"'!",AW$2,$AK58)),"")</f>
        <v>0</v>
      </c>
      <c r="AX58" cm="1">
        <f t="array" aca="1" ref="AX58" ca="1">IF($AL58&lt;$A$2+1,INDIRECT(_xlfn.CONCAT("'",$AM58,"'!",AX$2,$AK58)),"")</f>
        <v>0</v>
      </c>
      <c r="AY58" cm="1">
        <f t="array" aca="1" ref="AY58" ca="1">IF($AL58&lt;$A$2+1,INDIRECT(_xlfn.CONCAT("'",$AM58,"'!",AY$2,$AK58)),"")</f>
        <v>0</v>
      </c>
      <c r="AZ58" cm="1">
        <f t="array" aca="1" ref="AZ58" ca="1">IF($AL58&lt;$A$2+1,INDIRECT(_xlfn.CONCAT("'",$AM58,"'!",AZ$2,$AK58)),"")</f>
        <v>0</v>
      </c>
      <c r="BA58" cm="1">
        <f t="array" aca="1" ref="BA58" ca="1">IF($AL58&lt;$A$2+1,INDIRECT(_xlfn.CONCAT("'",$AM58,"'!",BA$2,$AK58)),"")</f>
        <v>0</v>
      </c>
      <c r="BB58" cm="1">
        <f t="array" aca="1" ref="BB58" ca="1">IF($AL58&lt;$A$2+1,INDIRECT(_xlfn.CONCAT("'",$AM58,"'!",BB$2,$AK58)),"")</f>
        <v>0</v>
      </c>
      <c r="BC58" cm="1">
        <f t="array" aca="1" ref="BC58" ca="1">IF($AL58&lt;$A$2+1,INDIRECT(_xlfn.CONCAT("'",$AM58,"'!",BC$2,$AK58)),"")</f>
        <v>0</v>
      </c>
    </row>
    <row r="59" spans="37:55">
      <c r="AK59">
        <f t="shared" si="17"/>
        <v>31</v>
      </c>
      <c r="AL59">
        <v>4</v>
      </c>
      <c r="AM59" t="s">
        <v>44</v>
      </c>
      <c r="AN59" t="str" cm="1">
        <f t="array" aca="1" ref="AN59" ca="1">IF($AL59&lt;$A$2+1,INDIRECT(_xlfn.CONCAT("'",$AM59,"'!",AN$2,$AK59)),"")</f>
        <v/>
      </c>
      <c r="AO59" t="str" cm="1">
        <f t="array" aca="1" ref="AO59" ca="1">IF($AL59&lt;$A$2+1,INDIRECT(_xlfn.CONCAT("'",$AM59,"'!",AO$2,$AK59)),"")</f>
        <v/>
      </c>
      <c r="AP59" t="str" cm="1">
        <f t="array" aca="1" ref="AP59" ca="1">IF($AL59&lt;$A$2+1,INDIRECT(_xlfn.CONCAT("'",$AM59,"'!",AP$2,$AK59)),"")</f>
        <v/>
      </c>
      <c r="AQ59" t="str" cm="1">
        <f t="array" aca="1" ref="AQ59" ca="1">IF($AL59&lt;$A$2+1,INDIRECT(_xlfn.CONCAT("'",$AM59,"'!",AQ$2,$AK59)),"")</f>
        <v/>
      </c>
      <c r="AR59" t="str" cm="1">
        <f t="array" aca="1" ref="AR59" ca="1">IF($AL59&lt;$A$2+1,INDIRECT(_xlfn.CONCAT("'",$AM59,"'!",AR$2,$AK59)),"")</f>
        <v/>
      </c>
      <c r="AS59" t="str" cm="1">
        <f t="array" aca="1" ref="AS59" ca="1">IF($AL59&lt;$A$2+1,INDIRECT(_xlfn.CONCAT("'",$AM59,"'!",AS$2,$AK59)),"")</f>
        <v/>
      </c>
      <c r="AT59" t="str" cm="1">
        <f t="array" aca="1" ref="AT59" ca="1">IF($AL59&lt;$A$2+1,INDIRECT(_xlfn.CONCAT("'",$AM59,"'!",AT$2,$AK59)),"")</f>
        <v/>
      </c>
      <c r="AU59" t="str" cm="1">
        <f t="array" aca="1" ref="AU59" ca="1">IF($AL59&lt;$A$2+1,INDIRECT(_xlfn.CONCAT("'",$AM59,"'!",AU$2,$AK59)),"")</f>
        <v/>
      </c>
      <c r="AV59" t="str" cm="1">
        <f t="array" aca="1" ref="AV59" ca="1">IF($AL59&lt;$A$2+1,INDIRECT(_xlfn.CONCAT("'",$AM59,"'!",AV$2,$AK59)),"")</f>
        <v/>
      </c>
      <c r="AW59" t="str" cm="1">
        <f t="array" aca="1" ref="AW59" ca="1">IF($AL59&lt;$A$2+1,INDIRECT(_xlfn.CONCAT("'",$AM59,"'!",AW$2,$AK59)),"")</f>
        <v/>
      </c>
      <c r="AX59" t="str" cm="1">
        <f t="array" aca="1" ref="AX59" ca="1">IF($AL59&lt;$A$2+1,INDIRECT(_xlfn.CONCAT("'",$AM59,"'!",AX$2,$AK59)),"")</f>
        <v/>
      </c>
      <c r="AY59" t="str" cm="1">
        <f t="array" aca="1" ref="AY59" ca="1">IF($AL59&lt;$A$2+1,INDIRECT(_xlfn.CONCAT("'",$AM59,"'!",AY$2,$AK59)),"")</f>
        <v/>
      </c>
      <c r="AZ59" t="str" cm="1">
        <f t="array" aca="1" ref="AZ59" ca="1">IF($AL59&lt;$A$2+1,INDIRECT(_xlfn.CONCAT("'",$AM59,"'!",AZ$2,$AK59)),"")</f>
        <v/>
      </c>
      <c r="BA59" t="str" cm="1">
        <f t="array" aca="1" ref="BA59" ca="1">IF($AL59&lt;$A$2+1,INDIRECT(_xlfn.CONCAT("'",$AM59,"'!",BA$2,$AK59)),"")</f>
        <v/>
      </c>
      <c r="BB59" t="str" cm="1">
        <f t="array" aca="1" ref="BB59" ca="1">IF($AL59&lt;$A$2+1,INDIRECT(_xlfn.CONCAT("'",$AM59,"'!",BB$2,$AK59)),"")</f>
        <v/>
      </c>
      <c r="BC59" t="str" cm="1">
        <f t="array" aca="1" ref="BC59" ca="1">IF($AL59&lt;$A$2+1,INDIRECT(_xlfn.CONCAT("'",$AM59,"'!",BC$2,$AK59)),"")</f>
        <v/>
      </c>
    </row>
    <row r="60" spans="37:55">
      <c r="AK60">
        <f t="shared" si="17"/>
        <v>31</v>
      </c>
      <c r="AL60">
        <v>5</v>
      </c>
      <c r="AM60" t="s">
        <v>45</v>
      </c>
      <c r="AN60" t="str" cm="1">
        <f t="array" aca="1" ref="AN60" ca="1">IF($AL60&lt;$A$2+1,INDIRECT(_xlfn.CONCAT("'",$AM60,"'!",AN$2,$AK60)),"")</f>
        <v/>
      </c>
      <c r="AO60" t="str" cm="1">
        <f t="array" aca="1" ref="AO60" ca="1">IF($AL60&lt;$A$2+1,INDIRECT(_xlfn.CONCAT("'",$AM60,"'!",AO$2,$AK60)),"")</f>
        <v/>
      </c>
      <c r="AP60" t="str" cm="1">
        <f t="array" aca="1" ref="AP60" ca="1">IF($AL60&lt;$A$2+1,INDIRECT(_xlfn.CONCAT("'",$AM60,"'!",AP$2,$AK60)),"")</f>
        <v/>
      </c>
      <c r="AQ60" t="str" cm="1">
        <f t="array" aca="1" ref="AQ60" ca="1">IF($AL60&lt;$A$2+1,INDIRECT(_xlfn.CONCAT("'",$AM60,"'!",AQ$2,$AK60)),"")</f>
        <v/>
      </c>
      <c r="AR60" t="str" cm="1">
        <f t="array" aca="1" ref="AR60" ca="1">IF($AL60&lt;$A$2+1,INDIRECT(_xlfn.CONCAT("'",$AM60,"'!",AR$2,$AK60)),"")</f>
        <v/>
      </c>
      <c r="AS60" t="str" cm="1">
        <f t="array" aca="1" ref="AS60" ca="1">IF($AL60&lt;$A$2+1,INDIRECT(_xlfn.CONCAT("'",$AM60,"'!",AS$2,$AK60)),"")</f>
        <v/>
      </c>
      <c r="AT60" t="str" cm="1">
        <f t="array" aca="1" ref="AT60" ca="1">IF($AL60&lt;$A$2+1,INDIRECT(_xlfn.CONCAT("'",$AM60,"'!",AT$2,$AK60)),"")</f>
        <v/>
      </c>
      <c r="AU60" t="str" cm="1">
        <f t="array" aca="1" ref="AU60" ca="1">IF($AL60&lt;$A$2+1,INDIRECT(_xlfn.CONCAT("'",$AM60,"'!",AU$2,$AK60)),"")</f>
        <v/>
      </c>
      <c r="AV60" t="str" cm="1">
        <f t="array" aca="1" ref="AV60" ca="1">IF($AL60&lt;$A$2+1,INDIRECT(_xlfn.CONCAT("'",$AM60,"'!",AV$2,$AK60)),"")</f>
        <v/>
      </c>
      <c r="AW60" t="str" cm="1">
        <f t="array" aca="1" ref="AW60" ca="1">IF($AL60&lt;$A$2+1,INDIRECT(_xlfn.CONCAT("'",$AM60,"'!",AW$2,$AK60)),"")</f>
        <v/>
      </c>
      <c r="AX60" t="str" cm="1">
        <f t="array" aca="1" ref="AX60" ca="1">IF($AL60&lt;$A$2+1,INDIRECT(_xlfn.CONCAT("'",$AM60,"'!",AX$2,$AK60)),"")</f>
        <v/>
      </c>
      <c r="AY60" t="str" cm="1">
        <f t="array" aca="1" ref="AY60" ca="1">IF($AL60&lt;$A$2+1,INDIRECT(_xlfn.CONCAT("'",$AM60,"'!",AY$2,$AK60)),"")</f>
        <v/>
      </c>
      <c r="AZ60" t="str" cm="1">
        <f t="array" aca="1" ref="AZ60" ca="1">IF($AL60&lt;$A$2+1,INDIRECT(_xlfn.CONCAT("'",$AM60,"'!",AZ$2,$AK60)),"")</f>
        <v/>
      </c>
      <c r="BA60" t="str" cm="1">
        <f t="array" aca="1" ref="BA60" ca="1">IF($AL60&lt;$A$2+1,INDIRECT(_xlfn.CONCAT("'",$AM60,"'!",BA$2,$AK60)),"")</f>
        <v/>
      </c>
      <c r="BB60" t="str" cm="1">
        <f t="array" aca="1" ref="BB60" ca="1">IF($AL60&lt;$A$2+1,INDIRECT(_xlfn.CONCAT("'",$AM60,"'!",BB$2,$AK60)),"")</f>
        <v/>
      </c>
      <c r="BC60" t="str" cm="1">
        <f t="array" aca="1" ref="BC60" ca="1">IF($AL60&lt;$A$2+1,INDIRECT(_xlfn.CONCAT("'",$AM60,"'!",BC$2,$AK60)),"")</f>
        <v/>
      </c>
    </row>
    <row r="61" spans="37:55">
      <c r="AK61">
        <f t="shared" si="17"/>
        <v>31</v>
      </c>
      <c r="AL61">
        <v>6</v>
      </c>
      <c r="AM61" t="s">
        <v>111</v>
      </c>
      <c r="AN61" t="str" cm="1">
        <f t="array" aca="1" ref="AN61" ca="1">IF($AL61&lt;$A$2+1,INDIRECT(_xlfn.CONCAT("'",$AM61,"'!",AN$2,$AK61)),"")</f>
        <v/>
      </c>
      <c r="AO61" t="str" cm="1">
        <f t="array" aca="1" ref="AO61" ca="1">IF($AL61&lt;$A$2+1,INDIRECT(_xlfn.CONCAT("'",$AM61,"'!",AO$2,$AK61)),"")</f>
        <v/>
      </c>
      <c r="AP61" t="str" cm="1">
        <f t="array" aca="1" ref="AP61" ca="1">IF($AL61&lt;$A$2+1,INDIRECT(_xlfn.CONCAT("'",$AM61,"'!",AP$2,$AK61)),"")</f>
        <v/>
      </c>
      <c r="AQ61" t="str" cm="1">
        <f t="array" aca="1" ref="AQ61" ca="1">IF($AL61&lt;$A$2+1,INDIRECT(_xlfn.CONCAT("'",$AM61,"'!",AQ$2,$AK61)),"")</f>
        <v/>
      </c>
      <c r="AR61" t="str" cm="1">
        <f t="array" aca="1" ref="AR61" ca="1">IF($AL61&lt;$A$2+1,INDIRECT(_xlfn.CONCAT("'",$AM61,"'!",AR$2,$AK61)),"")</f>
        <v/>
      </c>
      <c r="AS61" t="str" cm="1">
        <f t="array" aca="1" ref="AS61" ca="1">IF($AL61&lt;$A$2+1,INDIRECT(_xlfn.CONCAT("'",$AM61,"'!",AS$2,$AK61)),"")</f>
        <v/>
      </c>
      <c r="AT61" t="str" cm="1">
        <f t="array" aca="1" ref="AT61" ca="1">IF($AL61&lt;$A$2+1,INDIRECT(_xlfn.CONCAT("'",$AM61,"'!",AT$2,$AK61)),"")</f>
        <v/>
      </c>
      <c r="AU61" t="str" cm="1">
        <f t="array" aca="1" ref="AU61" ca="1">IF($AL61&lt;$A$2+1,INDIRECT(_xlfn.CONCAT("'",$AM61,"'!",AU$2,$AK61)),"")</f>
        <v/>
      </c>
      <c r="AV61" t="str" cm="1">
        <f t="array" aca="1" ref="AV61" ca="1">IF($AL61&lt;$A$2+1,INDIRECT(_xlfn.CONCAT("'",$AM61,"'!",AV$2,$AK61)),"")</f>
        <v/>
      </c>
      <c r="AW61" t="str" cm="1">
        <f t="array" aca="1" ref="AW61" ca="1">IF($AL61&lt;$A$2+1,INDIRECT(_xlfn.CONCAT("'",$AM61,"'!",AW$2,$AK61)),"")</f>
        <v/>
      </c>
      <c r="AX61" t="str" cm="1">
        <f t="array" aca="1" ref="AX61" ca="1">IF($AL61&lt;$A$2+1,INDIRECT(_xlfn.CONCAT("'",$AM61,"'!",AX$2,$AK61)),"")</f>
        <v/>
      </c>
      <c r="AY61" t="str" cm="1">
        <f t="array" aca="1" ref="AY61" ca="1">IF($AL61&lt;$A$2+1,INDIRECT(_xlfn.CONCAT("'",$AM61,"'!",AY$2,$AK61)),"")</f>
        <v/>
      </c>
      <c r="AZ61" t="str" cm="1">
        <f t="array" aca="1" ref="AZ61" ca="1">IF($AL61&lt;$A$2+1,INDIRECT(_xlfn.CONCAT("'",$AM61,"'!",AZ$2,$AK61)),"")</f>
        <v/>
      </c>
      <c r="BA61" t="str" cm="1">
        <f t="array" aca="1" ref="BA61" ca="1">IF($AL61&lt;$A$2+1,INDIRECT(_xlfn.CONCAT("'",$AM61,"'!",BA$2,$AK61)),"")</f>
        <v/>
      </c>
      <c r="BB61" t="str" cm="1">
        <f t="array" aca="1" ref="BB61" ca="1">IF($AL61&lt;$A$2+1,INDIRECT(_xlfn.CONCAT("'",$AM61,"'!",BB$2,$AK61)),"")</f>
        <v/>
      </c>
      <c r="BC61" t="str" cm="1">
        <f t="array" aca="1" ref="BC61" ca="1">IF($AL61&lt;$A$2+1,INDIRECT(_xlfn.CONCAT("'",$AM61,"'!",BC$2,$AK61)),"")</f>
        <v/>
      </c>
    </row>
    <row r="62" spans="37:55">
      <c r="AK62">
        <f t="shared" si="17"/>
        <v>31</v>
      </c>
      <c r="AL62">
        <v>7</v>
      </c>
      <c r="AM62" t="s">
        <v>113</v>
      </c>
      <c r="AN62" t="str" cm="1">
        <f t="array" aca="1" ref="AN62" ca="1">IF($AL62&lt;$A$2+1,INDIRECT(_xlfn.CONCAT("'",$AM62,"'!",AN$2,$AK62)),"")</f>
        <v/>
      </c>
      <c r="AO62" t="str" cm="1">
        <f t="array" aca="1" ref="AO62" ca="1">IF($AL62&lt;$A$2+1,INDIRECT(_xlfn.CONCAT("'",$AM62,"'!",AO$2,$AK62)),"")</f>
        <v/>
      </c>
      <c r="AP62" t="str" cm="1">
        <f t="array" aca="1" ref="AP62" ca="1">IF($AL62&lt;$A$2+1,INDIRECT(_xlfn.CONCAT("'",$AM62,"'!",AP$2,$AK62)),"")</f>
        <v/>
      </c>
      <c r="AQ62" t="str" cm="1">
        <f t="array" aca="1" ref="AQ62" ca="1">IF($AL62&lt;$A$2+1,INDIRECT(_xlfn.CONCAT("'",$AM62,"'!",AQ$2,$AK62)),"")</f>
        <v/>
      </c>
      <c r="AR62" t="str" cm="1">
        <f t="array" aca="1" ref="AR62" ca="1">IF($AL62&lt;$A$2+1,INDIRECT(_xlfn.CONCAT("'",$AM62,"'!",AR$2,$AK62)),"")</f>
        <v/>
      </c>
      <c r="AS62" t="str" cm="1">
        <f t="array" aca="1" ref="AS62" ca="1">IF($AL62&lt;$A$2+1,INDIRECT(_xlfn.CONCAT("'",$AM62,"'!",AS$2,$AK62)),"")</f>
        <v/>
      </c>
      <c r="AT62" t="str" cm="1">
        <f t="array" aca="1" ref="AT62" ca="1">IF($AL62&lt;$A$2+1,INDIRECT(_xlfn.CONCAT("'",$AM62,"'!",AT$2,$AK62)),"")</f>
        <v/>
      </c>
      <c r="AU62" t="str" cm="1">
        <f t="array" aca="1" ref="AU62" ca="1">IF($AL62&lt;$A$2+1,INDIRECT(_xlfn.CONCAT("'",$AM62,"'!",AU$2,$AK62)),"")</f>
        <v/>
      </c>
      <c r="AV62" t="str" cm="1">
        <f t="array" aca="1" ref="AV62" ca="1">IF($AL62&lt;$A$2+1,INDIRECT(_xlfn.CONCAT("'",$AM62,"'!",AV$2,$AK62)),"")</f>
        <v/>
      </c>
      <c r="AW62" t="str" cm="1">
        <f t="array" aca="1" ref="AW62" ca="1">IF($AL62&lt;$A$2+1,INDIRECT(_xlfn.CONCAT("'",$AM62,"'!",AW$2,$AK62)),"")</f>
        <v/>
      </c>
      <c r="AX62" t="str" cm="1">
        <f t="array" aca="1" ref="AX62" ca="1">IF($AL62&lt;$A$2+1,INDIRECT(_xlfn.CONCAT("'",$AM62,"'!",AX$2,$AK62)),"")</f>
        <v/>
      </c>
      <c r="AY62" t="str" cm="1">
        <f t="array" aca="1" ref="AY62" ca="1">IF($AL62&lt;$A$2+1,INDIRECT(_xlfn.CONCAT("'",$AM62,"'!",AY$2,$AK62)),"")</f>
        <v/>
      </c>
      <c r="AZ62" t="str" cm="1">
        <f t="array" aca="1" ref="AZ62" ca="1">IF($AL62&lt;$A$2+1,INDIRECT(_xlfn.CONCAT("'",$AM62,"'!",AZ$2,$AK62)),"")</f>
        <v/>
      </c>
      <c r="BA62" t="str" cm="1">
        <f t="array" aca="1" ref="BA62" ca="1">IF($AL62&lt;$A$2+1,INDIRECT(_xlfn.CONCAT("'",$AM62,"'!",BA$2,$AK62)),"")</f>
        <v/>
      </c>
      <c r="BB62" t="str" cm="1">
        <f t="array" aca="1" ref="BB62" ca="1">IF($AL62&lt;$A$2+1,INDIRECT(_xlfn.CONCAT("'",$AM62,"'!",BB$2,$AK62)),"")</f>
        <v/>
      </c>
      <c r="BC62" t="str" cm="1">
        <f t="array" aca="1" ref="BC62" ca="1">IF($AL62&lt;$A$2+1,INDIRECT(_xlfn.CONCAT("'",$AM62,"'!",BC$2,$AK62)),"")</f>
        <v/>
      </c>
    </row>
    <row r="63" spans="37:55">
      <c r="AK63">
        <f t="shared" si="17"/>
        <v>31</v>
      </c>
      <c r="AL63">
        <v>8</v>
      </c>
      <c r="AM63" t="s">
        <v>115</v>
      </c>
      <c r="AN63" t="str" cm="1">
        <f t="array" aca="1" ref="AN63" ca="1">IF($AL63&lt;$A$2+1,INDIRECT(_xlfn.CONCAT("'",$AM63,"'!",AN$2,$AK63)),"")</f>
        <v/>
      </c>
      <c r="AO63" t="str" cm="1">
        <f t="array" aca="1" ref="AO63" ca="1">IF($AL63&lt;$A$2+1,INDIRECT(_xlfn.CONCAT("'",$AM63,"'!",AO$2,$AK63)),"")</f>
        <v/>
      </c>
      <c r="AP63" t="str" cm="1">
        <f t="array" aca="1" ref="AP63" ca="1">IF($AL63&lt;$A$2+1,INDIRECT(_xlfn.CONCAT("'",$AM63,"'!",AP$2,$AK63)),"")</f>
        <v/>
      </c>
      <c r="AQ63" t="str" cm="1">
        <f t="array" aca="1" ref="AQ63" ca="1">IF($AL63&lt;$A$2+1,INDIRECT(_xlfn.CONCAT("'",$AM63,"'!",AQ$2,$AK63)),"")</f>
        <v/>
      </c>
      <c r="AR63" t="str" cm="1">
        <f t="array" aca="1" ref="AR63" ca="1">IF($AL63&lt;$A$2+1,INDIRECT(_xlfn.CONCAT("'",$AM63,"'!",AR$2,$AK63)),"")</f>
        <v/>
      </c>
      <c r="AS63" t="str" cm="1">
        <f t="array" aca="1" ref="AS63" ca="1">IF($AL63&lt;$A$2+1,INDIRECT(_xlfn.CONCAT("'",$AM63,"'!",AS$2,$AK63)),"")</f>
        <v/>
      </c>
      <c r="AT63" t="str" cm="1">
        <f t="array" aca="1" ref="AT63" ca="1">IF($AL63&lt;$A$2+1,INDIRECT(_xlfn.CONCAT("'",$AM63,"'!",AT$2,$AK63)),"")</f>
        <v/>
      </c>
      <c r="AU63" t="str" cm="1">
        <f t="array" aca="1" ref="AU63" ca="1">IF($AL63&lt;$A$2+1,INDIRECT(_xlfn.CONCAT("'",$AM63,"'!",AU$2,$AK63)),"")</f>
        <v/>
      </c>
      <c r="AV63" t="str" cm="1">
        <f t="array" aca="1" ref="AV63" ca="1">IF($AL63&lt;$A$2+1,INDIRECT(_xlfn.CONCAT("'",$AM63,"'!",AV$2,$AK63)),"")</f>
        <v/>
      </c>
      <c r="AW63" t="str" cm="1">
        <f t="array" aca="1" ref="AW63" ca="1">IF($AL63&lt;$A$2+1,INDIRECT(_xlfn.CONCAT("'",$AM63,"'!",AW$2,$AK63)),"")</f>
        <v/>
      </c>
      <c r="AX63" t="str" cm="1">
        <f t="array" aca="1" ref="AX63" ca="1">IF($AL63&lt;$A$2+1,INDIRECT(_xlfn.CONCAT("'",$AM63,"'!",AX$2,$AK63)),"")</f>
        <v/>
      </c>
      <c r="AY63" t="str" cm="1">
        <f t="array" aca="1" ref="AY63" ca="1">IF($AL63&lt;$A$2+1,INDIRECT(_xlfn.CONCAT("'",$AM63,"'!",AY$2,$AK63)),"")</f>
        <v/>
      </c>
      <c r="AZ63" t="str" cm="1">
        <f t="array" aca="1" ref="AZ63" ca="1">IF($AL63&lt;$A$2+1,INDIRECT(_xlfn.CONCAT("'",$AM63,"'!",AZ$2,$AK63)),"")</f>
        <v/>
      </c>
      <c r="BA63" t="str" cm="1">
        <f t="array" aca="1" ref="BA63" ca="1">IF($AL63&lt;$A$2+1,INDIRECT(_xlfn.CONCAT("'",$AM63,"'!",BA$2,$AK63)),"")</f>
        <v/>
      </c>
      <c r="BB63" t="str" cm="1">
        <f t="array" aca="1" ref="BB63" ca="1">IF($AL63&lt;$A$2+1,INDIRECT(_xlfn.CONCAT("'",$AM63,"'!",BB$2,$AK63)),"")</f>
        <v/>
      </c>
      <c r="BC63" t="str" cm="1">
        <f t="array" aca="1" ref="BC63" ca="1">IF($AL63&lt;$A$2+1,INDIRECT(_xlfn.CONCAT("'",$AM63,"'!",BC$2,$AK63)),"")</f>
        <v/>
      </c>
    </row>
    <row r="64" spans="37:55">
      <c r="AK64">
        <f t="shared" si="17"/>
        <v>31</v>
      </c>
      <c r="AL64">
        <v>9</v>
      </c>
      <c r="AM64" t="s">
        <v>117</v>
      </c>
      <c r="AN64" t="str" cm="1">
        <f t="array" aca="1" ref="AN64" ca="1">IF($AL64&lt;$A$2+1,INDIRECT(_xlfn.CONCAT("'",$AM64,"'!",AN$2,$AK64)),"")</f>
        <v/>
      </c>
      <c r="AO64" t="str" cm="1">
        <f t="array" aca="1" ref="AO64" ca="1">IF($AL64&lt;$A$2+1,INDIRECT(_xlfn.CONCAT("'",$AM64,"'!",AO$2,$AK64)),"")</f>
        <v/>
      </c>
      <c r="AP64" t="str" cm="1">
        <f t="array" aca="1" ref="AP64" ca="1">IF($AL64&lt;$A$2+1,INDIRECT(_xlfn.CONCAT("'",$AM64,"'!",AP$2,$AK64)),"")</f>
        <v/>
      </c>
      <c r="AQ64" t="str" cm="1">
        <f t="array" aca="1" ref="AQ64" ca="1">IF($AL64&lt;$A$2+1,INDIRECT(_xlfn.CONCAT("'",$AM64,"'!",AQ$2,$AK64)),"")</f>
        <v/>
      </c>
      <c r="AR64" t="str" cm="1">
        <f t="array" aca="1" ref="AR64" ca="1">IF($AL64&lt;$A$2+1,INDIRECT(_xlfn.CONCAT("'",$AM64,"'!",AR$2,$AK64)),"")</f>
        <v/>
      </c>
      <c r="AS64" t="str" cm="1">
        <f t="array" aca="1" ref="AS64" ca="1">IF($AL64&lt;$A$2+1,INDIRECT(_xlfn.CONCAT("'",$AM64,"'!",AS$2,$AK64)),"")</f>
        <v/>
      </c>
      <c r="AT64" t="str" cm="1">
        <f t="array" aca="1" ref="AT64" ca="1">IF($AL64&lt;$A$2+1,INDIRECT(_xlfn.CONCAT("'",$AM64,"'!",AT$2,$AK64)),"")</f>
        <v/>
      </c>
      <c r="AU64" t="str" cm="1">
        <f t="array" aca="1" ref="AU64" ca="1">IF($AL64&lt;$A$2+1,INDIRECT(_xlfn.CONCAT("'",$AM64,"'!",AU$2,$AK64)),"")</f>
        <v/>
      </c>
      <c r="AV64" t="str" cm="1">
        <f t="array" aca="1" ref="AV64" ca="1">IF($AL64&lt;$A$2+1,INDIRECT(_xlfn.CONCAT("'",$AM64,"'!",AV$2,$AK64)),"")</f>
        <v/>
      </c>
      <c r="AW64" t="str" cm="1">
        <f t="array" aca="1" ref="AW64" ca="1">IF($AL64&lt;$A$2+1,INDIRECT(_xlfn.CONCAT("'",$AM64,"'!",AW$2,$AK64)),"")</f>
        <v/>
      </c>
      <c r="AX64" t="str" cm="1">
        <f t="array" aca="1" ref="AX64" ca="1">IF($AL64&lt;$A$2+1,INDIRECT(_xlfn.CONCAT("'",$AM64,"'!",AX$2,$AK64)),"")</f>
        <v/>
      </c>
      <c r="AY64" t="str" cm="1">
        <f t="array" aca="1" ref="AY64" ca="1">IF($AL64&lt;$A$2+1,INDIRECT(_xlfn.CONCAT("'",$AM64,"'!",AY$2,$AK64)),"")</f>
        <v/>
      </c>
      <c r="AZ64" t="str" cm="1">
        <f t="array" aca="1" ref="AZ64" ca="1">IF($AL64&lt;$A$2+1,INDIRECT(_xlfn.CONCAT("'",$AM64,"'!",AZ$2,$AK64)),"")</f>
        <v/>
      </c>
      <c r="BA64" t="str" cm="1">
        <f t="array" aca="1" ref="BA64" ca="1">IF($AL64&lt;$A$2+1,INDIRECT(_xlfn.CONCAT("'",$AM64,"'!",BA$2,$AK64)),"")</f>
        <v/>
      </c>
      <c r="BB64" t="str" cm="1">
        <f t="array" aca="1" ref="BB64" ca="1">IF($AL64&lt;$A$2+1,INDIRECT(_xlfn.CONCAT("'",$AM64,"'!",BB$2,$AK64)),"")</f>
        <v/>
      </c>
      <c r="BC64" t="str" cm="1">
        <f t="array" aca="1" ref="BC64" ca="1">IF($AL64&lt;$A$2+1,INDIRECT(_xlfn.CONCAT("'",$AM64,"'!",BC$2,$AK64)),"")</f>
        <v/>
      </c>
    </row>
    <row r="66" spans="37:55">
      <c r="AK66" t="s">
        <v>90</v>
      </c>
    </row>
    <row r="67" spans="37:55">
      <c r="AK67">
        <v>44</v>
      </c>
      <c r="AL67">
        <v>1</v>
      </c>
      <c r="AM67" t="s">
        <v>41</v>
      </c>
      <c r="AN67" cm="1">
        <f t="array" aca="1" ref="AN67" ca="1">IF($AL67&lt;$A$2+1,INDIRECT(_xlfn.CONCAT("'",$AM67,"'!",AN$2,$AK67)),"")</f>
        <v>10</v>
      </c>
      <c r="AO67" cm="1">
        <f t="array" aca="1" ref="AO67" ca="1">IF($AL67&lt;$A$2+1,INDIRECT(_xlfn.CONCAT("'",$AM67,"'!",AO$2,$AK67)),"")</f>
        <v>32</v>
      </c>
      <c r="AP67" cm="1">
        <f t="array" aca="1" ref="AP67" ca="1">IF($AL67&lt;$A$2+1,INDIRECT(_xlfn.CONCAT("'",$AM67,"'!",AP$2,$AK67)),"")</f>
        <v>28</v>
      </c>
      <c r="AQ67" cm="1">
        <f t="array" aca="1" ref="AQ67" ca="1">IF($AL67&lt;$A$2+1,INDIRECT(_xlfn.CONCAT("'",$AM67,"'!",AQ$2,$AK67)),"")</f>
        <v>22</v>
      </c>
      <c r="AR67" cm="1">
        <f t="array" aca="1" ref="AR67" ca="1">IF($AL67&lt;$A$2+1,INDIRECT(_xlfn.CONCAT("'",$AM67,"'!",AR$2,$AK67)),"")</f>
        <v>24</v>
      </c>
      <c r="AS67" cm="1">
        <f t="array" aca="1" ref="AS67" ca="1">IF($AL67&lt;$A$2+1,INDIRECT(_xlfn.CONCAT("'",$AM67,"'!",AS$2,$AK67)),"")</f>
        <v>29</v>
      </c>
      <c r="AT67" cm="1">
        <f t="array" aca="1" ref="AT67" ca="1">IF($AL67&lt;$A$2+1,INDIRECT(_xlfn.CONCAT("'",$AM67,"'!",AT$2,$AK67)),"")</f>
        <v>2</v>
      </c>
      <c r="AU67" cm="1">
        <f t="array" aca="1" ref="AU67" ca="1">IF($AL67&lt;$A$2+1,INDIRECT(_xlfn.CONCAT("'",$AM67,"'!",AU$2,$AK67)),"")</f>
        <v>38</v>
      </c>
      <c r="AV67" cm="1">
        <f t="array" aca="1" ref="AV67" ca="1">IF($AL67&lt;$A$2+1,INDIRECT(_xlfn.CONCAT("'",$AM67,"'!",AV$2,$AK67)),"")</f>
        <v>5</v>
      </c>
      <c r="AW67" cm="1">
        <f t="array" aca="1" ref="AW67" ca="1">IF($AL67&lt;$A$2+1,INDIRECT(_xlfn.CONCAT("'",$AM67,"'!",AW$2,$AK67)),"")</f>
        <v>0</v>
      </c>
      <c r="AX67" cm="1">
        <f t="array" aca="1" ref="AX67" ca="1">IF($AL67&lt;$A$2+1,INDIRECT(_xlfn.CONCAT("'",$AM67,"'!",AX$2,$AK67)),"")</f>
        <v>0</v>
      </c>
      <c r="AY67" cm="1">
        <f t="array" aca="1" ref="AY67" ca="1">IF($AL67&lt;$A$2+1,INDIRECT(_xlfn.CONCAT("'",$AM67,"'!",AY$2,$AK67)),"")</f>
        <v>0</v>
      </c>
      <c r="AZ67" cm="1">
        <f t="array" aca="1" ref="AZ67" ca="1">IF($AL67&lt;$A$2+1,INDIRECT(_xlfn.CONCAT("'",$AM67,"'!",AZ$2,$AK67)),"")</f>
        <v>0</v>
      </c>
      <c r="BA67" cm="1">
        <f t="array" aca="1" ref="BA67" ca="1">IF($AL67&lt;$A$2+1,INDIRECT(_xlfn.CONCAT("'",$AM67,"'!",BA$2,$AK67)),"")</f>
        <v>0</v>
      </c>
      <c r="BB67" cm="1">
        <f t="array" aca="1" ref="BB67" ca="1">IF($AL67&lt;$A$2+1,INDIRECT(_xlfn.CONCAT("'",$AM67,"'!",BB$2,$AK67)),"")</f>
        <v>0</v>
      </c>
      <c r="BC67" cm="1">
        <f t="array" aca="1" ref="BC67" ca="1">IF($AL67&lt;$A$2+1,INDIRECT(_xlfn.CONCAT("'",$AM67,"'!",BC$2,$AK67)),"")</f>
        <v>0</v>
      </c>
    </row>
    <row r="68" spans="37:55">
      <c r="AK68">
        <f>AK67</f>
        <v>44</v>
      </c>
      <c r="AL68">
        <v>2</v>
      </c>
      <c r="AM68" t="s">
        <v>42</v>
      </c>
      <c r="AN68" cm="1">
        <f t="array" aca="1" ref="AN68" ca="1">IF($AL68&lt;$A$2+1,INDIRECT(_xlfn.CONCAT("'",$AM68,"'!",AN$2,$AK68)),"")</f>
        <v>11</v>
      </c>
      <c r="AO68" cm="1">
        <f t="array" aca="1" ref="AO68" ca="1">IF($AL68&lt;$A$2+1,INDIRECT(_xlfn.CONCAT("'",$AM68,"'!",AO$2,$AK68)),"")</f>
        <v>14</v>
      </c>
      <c r="AP68" cm="1">
        <f t="array" aca="1" ref="AP68" ca="1">IF($AL68&lt;$A$2+1,INDIRECT(_xlfn.CONCAT("'",$AM68,"'!",AP$2,$AK68)),"")</f>
        <v>20</v>
      </c>
      <c r="AQ68" cm="1">
        <f t="array" aca="1" ref="AQ68" ca="1">IF($AL68&lt;$A$2+1,INDIRECT(_xlfn.CONCAT("'",$AM68,"'!",AQ$2,$AK68)),"")</f>
        <v>13</v>
      </c>
      <c r="AR68" cm="1">
        <f t="array" aca="1" ref="AR68" ca="1">IF($AL68&lt;$A$2+1,INDIRECT(_xlfn.CONCAT("'",$AM68,"'!",AR$2,$AK68)),"")</f>
        <v>23</v>
      </c>
      <c r="AS68" cm="1">
        <f t="array" aca="1" ref="AS68" ca="1">IF($AL68&lt;$A$2+1,INDIRECT(_xlfn.CONCAT("'",$AM68,"'!",AS$2,$AK68)),"")</f>
        <v>20</v>
      </c>
      <c r="AT68" cm="1">
        <f t="array" aca="1" ref="AT68" ca="1">IF($AL68&lt;$A$2+1,INDIRECT(_xlfn.CONCAT("'",$AM68,"'!",AT$2,$AK68)),"")</f>
        <v>10</v>
      </c>
      <c r="AU68" cm="1">
        <f t="array" aca="1" ref="AU68" ca="1">IF($AL68&lt;$A$2+1,INDIRECT(_xlfn.CONCAT("'",$AM68,"'!",AU$2,$AK68)),"")</f>
        <v>30</v>
      </c>
      <c r="AV68" cm="1">
        <f t="array" aca="1" ref="AV68" ca="1">IF($AL68&lt;$A$2+1,INDIRECT(_xlfn.CONCAT("'",$AM68,"'!",AV$2,$AK68)),"")</f>
        <v>14</v>
      </c>
      <c r="AW68" cm="1">
        <f t="array" aca="1" ref="AW68" ca="1">IF($AL68&lt;$A$2+1,INDIRECT(_xlfn.CONCAT("'",$AM68,"'!",AW$2,$AK68)),"")</f>
        <v>0</v>
      </c>
      <c r="AX68" cm="1">
        <f t="array" aca="1" ref="AX68" ca="1">IF($AL68&lt;$A$2+1,INDIRECT(_xlfn.CONCAT("'",$AM68,"'!",AX$2,$AK68)),"")</f>
        <v>0</v>
      </c>
      <c r="AY68" cm="1">
        <f t="array" aca="1" ref="AY68" ca="1">IF($AL68&lt;$A$2+1,INDIRECT(_xlfn.CONCAT("'",$AM68,"'!",AY$2,$AK68)),"")</f>
        <v>0</v>
      </c>
      <c r="AZ68" cm="1">
        <f t="array" aca="1" ref="AZ68" ca="1">IF($AL68&lt;$A$2+1,INDIRECT(_xlfn.CONCAT("'",$AM68,"'!",AZ$2,$AK68)),"")</f>
        <v>0</v>
      </c>
      <c r="BA68" cm="1">
        <f t="array" aca="1" ref="BA68" ca="1">IF($AL68&lt;$A$2+1,INDIRECT(_xlfn.CONCAT("'",$AM68,"'!",BA$2,$AK68)),"")</f>
        <v>0</v>
      </c>
      <c r="BB68" cm="1">
        <f t="array" aca="1" ref="BB68" ca="1">IF($AL68&lt;$A$2+1,INDIRECT(_xlfn.CONCAT("'",$AM68,"'!",BB$2,$AK68)),"")</f>
        <v>0</v>
      </c>
      <c r="BC68" cm="1">
        <f t="array" aca="1" ref="BC68" ca="1">IF($AL68&lt;$A$2+1,INDIRECT(_xlfn.CONCAT("'",$AM68,"'!",BC$2,$AK68)),"")</f>
        <v>0</v>
      </c>
    </row>
    <row r="69" spans="37:55">
      <c r="AK69">
        <f t="shared" ref="AK69:AK75" si="18">AK68</f>
        <v>44</v>
      </c>
      <c r="AL69">
        <v>3</v>
      </c>
      <c r="AM69" t="s">
        <v>43</v>
      </c>
      <c r="AN69" cm="1">
        <f t="array" aca="1" ref="AN69" ca="1">IF($AL69&lt;$A$2+1,INDIRECT(_xlfn.CONCAT("'",$AM69,"'!",AN$2,$AK69)),"")</f>
        <v>0</v>
      </c>
      <c r="AO69" cm="1">
        <f t="array" aca="1" ref="AO69" ca="1">IF($AL69&lt;$A$2+1,INDIRECT(_xlfn.CONCAT("'",$AM69,"'!",AO$2,$AK69)),"")</f>
        <v>0</v>
      </c>
      <c r="AP69" cm="1">
        <f t="array" aca="1" ref="AP69" ca="1">IF($AL69&lt;$A$2+1,INDIRECT(_xlfn.CONCAT("'",$AM69,"'!",AP$2,$AK69)),"")</f>
        <v>0</v>
      </c>
      <c r="AQ69" cm="1">
        <f t="array" aca="1" ref="AQ69" ca="1">IF($AL69&lt;$A$2+1,INDIRECT(_xlfn.CONCAT("'",$AM69,"'!",AQ$2,$AK69)),"")</f>
        <v>0</v>
      </c>
      <c r="AR69" cm="1">
        <f t="array" aca="1" ref="AR69" ca="1">IF($AL69&lt;$A$2+1,INDIRECT(_xlfn.CONCAT("'",$AM69,"'!",AR$2,$AK69)),"")</f>
        <v>0</v>
      </c>
      <c r="AS69" cm="1">
        <f t="array" aca="1" ref="AS69" ca="1">IF($AL69&lt;$A$2+1,INDIRECT(_xlfn.CONCAT("'",$AM69,"'!",AS$2,$AK69)),"")</f>
        <v>0</v>
      </c>
      <c r="AT69" cm="1">
        <f t="array" aca="1" ref="AT69" ca="1">IF($AL69&lt;$A$2+1,INDIRECT(_xlfn.CONCAT("'",$AM69,"'!",AT$2,$AK69)),"")</f>
        <v>0</v>
      </c>
      <c r="AU69" cm="1">
        <f t="array" aca="1" ref="AU69" ca="1">IF($AL69&lt;$A$2+1,INDIRECT(_xlfn.CONCAT("'",$AM69,"'!",AU$2,$AK69)),"")</f>
        <v>0</v>
      </c>
      <c r="AV69" cm="1">
        <f t="array" aca="1" ref="AV69" ca="1">IF($AL69&lt;$A$2+1,INDIRECT(_xlfn.CONCAT("'",$AM69,"'!",AV$2,$AK69)),"")</f>
        <v>0</v>
      </c>
      <c r="AW69" cm="1">
        <f t="array" aca="1" ref="AW69" ca="1">IF($AL69&lt;$A$2+1,INDIRECT(_xlfn.CONCAT("'",$AM69,"'!",AW$2,$AK69)),"")</f>
        <v>0</v>
      </c>
      <c r="AX69" cm="1">
        <f t="array" aca="1" ref="AX69" ca="1">IF($AL69&lt;$A$2+1,INDIRECT(_xlfn.CONCAT("'",$AM69,"'!",AX$2,$AK69)),"")</f>
        <v>0</v>
      </c>
      <c r="AY69" cm="1">
        <f t="array" aca="1" ref="AY69" ca="1">IF($AL69&lt;$A$2+1,INDIRECT(_xlfn.CONCAT("'",$AM69,"'!",AY$2,$AK69)),"")</f>
        <v>0</v>
      </c>
      <c r="AZ69" cm="1">
        <f t="array" aca="1" ref="AZ69" ca="1">IF($AL69&lt;$A$2+1,INDIRECT(_xlfn.CONCAT("'",$AM69,"'!",AZ$2,$AK69)),"")</f>
        <v>0</v>
      </c>
      <c r="BA69" cm="1">
        <f t="array" aca="1" ref="BA69" ca="1">IF($AL69&lt;$A$2+1,INDIRECT(_xlfn.CONCAT("'",$AM69,"'!",BA$2,$AK69)),"")</f>
        <v>0</v>
      </c>
      <c r="BB69" cm="1">
        <f t="array" aca="1" ref="BB69" ca="1">IF($AL69&lt;$A$2+1,INDIRECT(_xlfn.CONCAT("'",$AM69,"'!",BB$2,$AK69)),"")</f>
        <v>0</v>
      </c>
      <c r="BC69" cm="1">
        <f t="array" aca="1" ref="BC69" ca="1">IF($AL69&lt;$A$2+1,INDIRECT(_xlfn.CONCAT("'",$AM69,"'!",BC$2,$AK69)),"")</f>
        <v>0</v>
      </c>
    </row>
    <row r="70" spans="37:55">
      <c r="AK70">
        <f t="shared" si="18"/>
        <v>44</v>
      </c>
      <c r="AL70">
        <v>4</v>
      </c>
      <c r="AM70" t="s">
        <v>44</v>
      </c>
      <c r="AN70" t="str" cm="1">
        <f t="array" aca="1" ref="AN70" ca="1">IF($AL70&lt;$A$2+1,INDIRECT(_xlfn.CONCAT("'",$AM70,"'!",AN$2,$AK70)),"")</f>
        <v/>
      </c>
      <c r="AO70" t="str" cm="1">
        <f t="array" aca="1" ref="AO70" ca="1">IF($AL70&lt;$A$2+1,INDIRECT(_xlfn.CONCAT("'",$AM70,"'!",AO$2,$AK70)),"")</f>
        <v/>
      </c>
      <c r="AP70" t="str" cm="1">
        <f t="array" aca="1" ref="AP70" ca="1">IF($AL70&lt;$A$2+1,INDIRECT(_xlfn.CONCAT("'",$AM70,"'!",AP$2,$AK70)),"")</f>
        <v/>
      </c>
      <c r="AQ70" t="str" cm="1">
        <f t="array" aca="1" ref="AQ70" ca="1">IF($AL70&lt;$A$2+1,INDIRECT(_xlfn.CONCAT("'",$AM70,"'!",AQ$2,$AK70)),"")</f>
        <v/>
      </c>
      <c r="AR70" t="str" cm="1">
        <f t="array" aca="1" ref="AR70" ca="1">IF($AL70&lt;$A$2+1,INDIRECT(_xlfn.CONCAT("'",$AM70,"'!",AR$2,$AK70)),"")</f>
        <v/>
      </c>
      <c r="AS70" t="str" cm="1">
        <f t="array" aca="1" ref="AS70" ca="1">IF($AL70&lt;$A$2+1,INDIRECT(_xlfn.CONCAT("'",$AM70,"'!",AS$2,$AK70)),"")</f>
        <v/>
      </c>
      <c r="AT70" t="str" cm="1">
        <f t="array" aca="1" ref="AT70" ca="1">IF($AL70&lt;$A$2+1,INDIRECT(_xlfn.CONCAT("'",$AM70,"'!",AT$2,$AK70)),"")</f>
        <v/>
      </c>
      <c r="AU70" t="str" cm="1">
        <f t="array" aca="1" ref="AU70" ca="1">IF($AL70&lt;$A$2+1,INDIRECT(_xlfn.CONCAT("'",$AM70,"'!",AU$2,$AK70)),"")</f>
        <v/>
      </c>
      <c r="AV70" t="str" cm="1">
        <f t="array" aca="1" ref="AV70" ca="1">IF($AL70&lt;$A$2+1,INDIRECT(_xlfn.CONCAT("'",$AM70,"'!",AV$2,$AK70)),"")</f>
        <v/>
      </c>
      <c r="AW70" t="str" cm="1">
        <f t="array" aca="1" ref="AW70" ca="1">IF($AL70&lt;$A$2+1,INDIRECT(_xlfn.CONCAT("'",$AM70,"'!",AW$2,$AK70)),"")</f>
        <v/>
      </c>
      <c r="AX70" t="str" cm="1">
        <f t="array" aca="1" ref="AX70" ca="1">IF($AL70&lt;$A$2+1,INDIRECT(_xlfn.CONCAT("'",$AM70,"'!",AX$2,$AK70)),"")</f>
        <v/>
      </c>
      <c r="AY70" t="str" cm="1">
        <f t="array" aca="1" ref="AY70" ca="1">IF($AL70&lt;$A$2+1,INDIRECT(_xlfn.CONCAT("'",$AM70,"'!",AY$2,$AK70)),"")</f>
        <v/>
      </c>
      <c r="AZ70" t="str" cm="1">
        <f t="array" aca="1" ref="AZ70" ca="1">IF($AL70&lt;$A$2+1,INDIRECT(_xlfn.CONCAT("'",$AM70,"'!",AZ$2,$AK70)),"")</f>
        <v/>
      </c>
      <c r="BA70" t="str" cm="1">
        <f t="array" aca="1" ref="BA70" ca="1">IF($AL70&lt;$A$2+1,INDIRECT(_xlfn.CONCAT("'",$AM70,"'!",BA$2,$AK70)),"")</f>
        <v/>
      </c>
      <c r="BB70" t="str" cm="1">
        <f t="array" aca="1" ref="BB70" ca="1">IF($AL70&lt;$A$2+1,INDIRECT(_xlfn.CONCAT("'",$AM70,"'!",BB$2,$AK70)),"")</f>
        <v/>
      </c>
      <c r="BC70" t="str" cm="1">
        <f t="array" aca="1" ref="BC70" ca="1">IF($AL70&lt;$A$2+1,INDIRECT(_xlfn.CONCAT("'",$AM70,"'!",BC$2,$AK70)),"")</f>
        <v/>
      </c>
    </row>
    <row r="71" spans="37:55">
      <c r="AK71">
        <f t="shared" si="18"/>
        <v>44</v>
      </c>
      <c r="AL71">
        <v>5</v>
      </c>
      <c r="AM71" t="s">
        <v>45</v>
      </c>
      <c r="AN71" t="str" cm="1">
        <f t="array" aca="1" ref="AN71" ca="1">IF($AL71&lt;$A$2+1,INDIRECT(_xlfn.CONCAT("'",$AM71,"'!",AN$2,$AK71)),"")</f>
        <v/>
      </c>
      <c r="AO71" t="str" cm="1">
        <f t="array" aca="1" ref="AO71" ca="1">IF($AL71&lt;$A$2+1,INDIRECT(_xlfn.CONCAT("'",$AM71,"'!",AO$2,$AK71)),"")</f>
        <v/>
      </c>
      <c r="AP71" t="str" cm="1">
        <f t="array" aca="1" ref="AP71" ca="1">IF($AL71&lt;$A$2+1,INDIRECT(_xlfn.CONCAT("'",$AM71,"'!",AP$2,$AK71)),"")</f>
        <v/>
      </c>
      <c r="AQ71" t="str" cm="1">
        <f t="array" aca="1" ref="AQ71" ca="1">IF($AL71&lt;$A$2+1,INDIRECT(_xlfn.CONCAT("'",$AM71,"'!",AQ$2,$AK71)),"")</f>
        <v/>
      </c>
      <c r="AR71" t="str" cm="1">
        <f t="array" aca="1" ref="AR71" ca="1">IF($AL71&lt;$A$2+1,INDIRECT(_xlfn.CONCAT("'",$AM71,"'!",AR$2,$AK71)),"")</f>
        <v/>
      </c>
      <c r="AS71" t="str" cm="1">
        <f t="array" aca="1" ref="AS71" ca="1">IF($AL71&lt;$A$2+1,INDIRECT(_xlfn.CONCAT("'",$AM71,"'!",AS$2,$AK71)),"")</f>
        <v/>
      </c>
      <c r="AT71" t="str" cm="1">
        <f t="array" aca="1" ref="AT71" ca="1">IF($AL71&lt;$A$2+1,INDIRECT(_xlfn.CONCAT("'",$AM71,"'!",AT$2,$AK71)),"")</f>
        <v/>
      </c>
      <c r="AU71" t="str" cm="1">
        <f t="array" aca="1" ref="AU71" ca="1">IF($AL71&lt;$A$2+1,INDIRECT(_xlfn.CONCAT("'",$AM71,"'!",AU$2,$AK71)),"")</f>
        <v/>
      </c>
      <c r="AV71" t="str" cm="1">
        <f t="array" aca="1" ref="AV71" ca="1">IF($AL71&lt;$A$2+1,INDIRECT(_xlfn.CONCAT("'",$AM71,"'!",AV$2,$AK71)),"")</f>
        <v/>
      </c>
      <c r="AW71" t="str" cm="1">
        <f t="array" aca="1" ref="AW71" ca="1">IF($AL71&lt;$A$2+1,INDIRECT(_xlfn.CONCAT("'",$AM71,"'!",AW$2,$AK71)),"")</f>
        <v/>
      </c>
      <c r="AX71" t="str" cm="1">
        <f t="array" aca="1" ref="AX71" ca="1">IF($AL71&lt;$A$2+1,INDIRECT(_xlfn.CONCAT("'",$AM71,"'!",AX$2,$AK71)),"")</f>
        <v/>
      </c>
      <c r="AY71" t="str" cm="1">
        <f t="array" aca="1" ref="AY71" ca="1">IF($AL71&lt;$A$2+1,INDIRECT(_xlfn.CONCAT("'",$AM71,"'!",AY$2,$AK71)),"")</f>
        <v/>
      </c>
      <c r="AZ71" t="str" cm="1">
        <f t="array" aca="1" ref="AZ71" ca="1">IF($AL71&lt;$A$2+1,INDIRECT(_xlfn.CONCAT("'",$AM71,"'!",AZ$2,$AK71)),"")</f>
        <v/>
      </c>
      <c r="BA71" t="str" cm="1">
        <f t="array" aca="1" ref="BA71" ca="1">IF($AL71&lt;$A$2+1,INDIRECT(_xlfn.CONCAT("'",$AM71,"'!",BA$2,$AK71)),"")</f>
        <v/>
      </c>
      <c r="BB71" t="str" cm="1">
        <f t="array" aca="1" ref="BB71" ca="1">IF($AL71&lt;$A$2+1,INDIRECT(_xlfn.CONCAT("'",$AM71,"'!",BB$2,$AK71)),"")</f>
        <v/>
      </c>
      <c r="BC71" t="str" cm="1">
        <f t="array" aca="1" ref="BC71" ca="1">IF($AL71&lt;$A$2+1,INDIRECT(_xlfn.CONCAT("'",$AM71,"'!",BC$2,$AK71)),"")</f>
        <v/>
      </c>
    </row>
    <row r="72" spans="37:55">
      <c r="AK72">
        <f t="shared" si="18"/>
        <v>44</v>
      </c>
      <c r="AL72">
        <v>6</v>
      </c>
      <c r="AM72" t="s">
        <v>111</v>
      </c>
      <c r="AN72" t="str" cm="1">
        <f t="array" aca="1" ref="AN72" ca="1">IF($AL72&lt;$A$2+1,INDIRECT(_xlfn.CONCAT("'",$AM72,"'!",AN$2,$AK72)),"")</f>
        <v/>
      </c>
      <c r="AO72" t="str" cm="1">
        <f t="array" aca="1" ref="AO72" ca="1">IF($AL72&lt;$A$2+1,INDIRECT(_xlfn.CONCAT("'",$AM72,"'!",AO$2,$AK72)),"")</f>
        <v/>
      </c>
      <c r="AP72" t="str" cm="1">
        <f t="array" aca="1" ref="AP72" ca="1">IF($AL72&lt;$A$2+1,INDIRECT(_xlfn.CONCAT("'",$AM72,"'!",AP$2,$AK72)),"")</f>
        <v/>
      </c>
      <c r="AQ72" t="str" cm="1">
        <f t="array" aca="1" ref="AQ72" ca="1">IF($AL72&lt;$A$2+1,INDIRECT(_xlfn.CONCAT("'",$AM72,"'!",AQ$2,$AK72)),"")</f>
        <v/>
      </c>
      <c r="AR72" t="str" cm="1">
        <f t="array" aca="1" ref="AR72" ca="1">IF($AL72&lt;$A$2+1,INDIRECT(_xlfn.CONCAT("'",$AM72,"'!",AR$2,$AK72)),"")</f>
        <v/>
      </c>
      <c r="AS72" t="str" cm="1">
        <f t="array" aca="1" ref="AS72" ca="1">IF($AL72&lt;$A$2+1,INDIRECT(_xlfn.CONCAT("'",$AM72,"'!",AS$2,$AK72)),"")</f>
        <v/>
      </c>
      <c r="AT72" t="str" cm="1">
        <f t="array" aca="1" ref="AT72" ca="1">IF($AL72&lt;$A$2+1,INDIRECT(_xlfn.CONCAT("'",$AM72,"'!",AT$2,$AK72)),"")</f>
        <v/>
      </c>
      <c r="AU72" t="str" cm="1">
        <f t="array" aca="1" ref="AU72" ca="1">IF($AL72&lt;$A$2+1,INDIRECT(_xlfn.CONCAT("'",$AM72,"'!",AU$2,$AK72)),"")</f>
        <v/>
      </c>
      <c r="AV72" t="str" cm="1">
        <f t="array" aca="1" ref="AV72" ca="1">IF($AL72&lt;$A$2+1,INDIRECT(_xlfn.CONCAT("'",$AM72,"'!",AV$2,$AK72)),"")</f>
        <v/>
      </c>
      <c r="AW72" t="str" cm="1">
        <f t="array" aca="1" ref="AW72" ca="1">IF($AL72&lt;$A$2+1,INDIRECT(_xlfn.CONCAT("'",$AM72,"'!",AW$2,$AK72)),"")</f>
        <v/>
      </c>
      <c r="AX72" t="str" cm="1">
        <f t="array" aca="1" ref="AX72" ca="1">IF($AL72&lt;$A$2+1,INDIRECT(_xlfn.CONCAT("'",$AM72,"'!",AX$2,$AK72)),"")</f>
        <v/>
      </c>
      <c r="AY72" t="str" cm="1">
        <f t="array" aca="1" ref="AY72" ca="1">IF($AL72&lt;$A$2+1,INDIRECT(_xlfn.CONCAT("'",$AM72,"'!",AY$2,$AK72)),"")</f>
        <v/>
      </c>
      <c r="AZ72" t="str" cm="1">
        <f t="array" aca="1" ref="AZ72" ca="1">IF($AL72&lt;$A$2+1,INDIRECT(_xlfn.CONCAT("'",$AM72,"'!",AZ$2,$AK72)),"")</f>
        <v/>
      </c>
      <c r="BA72" t="str" cm="1">
        <f t="array" aca="1" ref="BA72" ca="1">IF($AL72&lt;$A$2+1,INDIRECT(_xlfn.CONCAT("'",$AM72,"'!",BA$2,$AK72)),"")</f>
        <v/>
      </c>
      <c r="BB72" t="str" cm="1">
        <f t="array" aca="1" ref="BB72" ca="1">IF($AL72&lt;$A$2+1,INDIRECT(_xlfn.CONCAT("'",$AM72,"'!",BB$2,$AK72)),"")</f>
        <v/>
      </c>
      <c r="BC72" t="str" cm="1">
        <f t="array" aca="1" ref="BC72" ca="1">IF($AL72&lt;$A$2+1,INDIRECT(_xlfn.CONCAT("'",$AM72,"'!",BC$2,$AK72)),"")</f>
        <v/>
      </c>
    </row>
    <row r="73" spans="37:55">
      <c r="AK73">
        <f t="shared" si="18"/>
        <v>44</v>
      </c>
      <c r="AL73">
        <v>7</v>
      </c>
      <c r="AM73" t="s">
        <v>113</v>
      </c>
      <c r="AN73" t="str" cm="1">
        <f t="array" aca="1" ref="AN73" ca="1">IF($AL73&lt;$A$2+1,INDIRECT(_xlfn.CONCAT("'",$AM73,"'!",AN$2,$AK73)),"")</f>
        <v/>
      </c>
      <c r="AO73" t="str" cm="1">
        <f t="array" aca="1" ref="AO73" ca="1">IF($AL73&lt;$A$2+1,INDIRECT(_xlfn.CONCAT("'",$AM73,"'!",AO$2,$AK73)),"")</f>
        <v/>
      </c>
      <c r="AP73" t="str" cm="1">
        <f t="array" aca="1" ref="AP73" ca="1">IF($AL73&lt;$A$2+1,INDIRECT(_xlfn.CONCAT("'",$AM73,"'!",AP$2,$AK73)),"")</f>
        <v/>
      </c>
      <c r="AQ73" t="str" cm="1">
        <f t="array" aca="1" ref="AQ73" ca="1">IF($AL73&lt;$A$2+1,INDIRECT(_xlfn.CONCAT("'",$AM73,"'!",AQ$2,$AK73)),"")</f>
        <v/>
      </c>
      <c r="AR73" t="str" cm="1">
        <f t="array" aca="1" ref="AR73" ca="1">IF($AL73&lt;$A$2+1,INDIRECT(_xlfn.CONCAT("'",$AM73,"'!",AR$2,$AK73)),"")</f>
        <v/>
      </c>
      <c r="AS73" t="str" cm="1">
        <f t="array" aca="1" ref="AS73" ca="1">IF($AL73&lt;$A$2+1,INDIRECT(_xlfn.CONCAT("'",$AM73,"'!",AS$2,$AK73)),"")</f>
        <v/>
      </c>
      <c r="AT73" t="str" cm="1">
        <f t="array" aca="1" ref="AT73" ca="1">IF($AL73&lt;$A$2+1,INDIRECT(_xlfn.CONCAT("'",$AM73,"'!",AT$2,$AK73)),"")</f>
        <v/>
      </c>
      <c r="AU73" t="str" cm="1">
        <f t="array" aca="1" ref="AU73" ca="1">IF($AL73&lt;$A$2+1,INDIRECT(_xlfn.CONCAT("'",$AM73,"'!",AU$2,$AK73)),"")</f>
        <v/>
      </c>
      <c r="AV73" t="str" cm="1">
        <f t="array" aca="1" ref="AV73" ca="1">IF($AL73&lt;$A$2+1,INDIRECT(_xlfn.CONCAT("'",$AM73,"'!",AV$2,$AK73)),"")</f>
        <v/>
      </c>
      <c r="AW73" t="str" cm="1">
        <f t="array" aca="1" ref="AW73" ca="1">IF($AL73&lt;$A$2+1,INDIRECT(_xlfn.CONCAT("'",$AM73,"'!",AW$2,$AK73)),"")</f>
        <v/>
      </c>
      <c r="AX73" t="str" cm="1">
        <f t="array" aca="1" ref="AX73" ca="1">IF($AL73&lt;$A$2+1,INDIRECT(_xlfn.CONCAT("'",$AM73,"'!",AX$2,$AK73)),"")</f>
        <v/>
      </c>
      <c r="AY73" t="str" cm="1">
        <f t="array" aca="1" ref="AY73" ca="1">IF($AL73&lt;$A$2+1,INDIRECT(_xlfn.CONCAT("'",$AM73,"'!",AY$2,$AK73)),"")</f>
        <v/>
      </c>
      <c r="AZ73" t="str" cm="1">
        <f t="array" aca="1" ref="AZ73" ca="1">IF($AL73&lt;$A$2+1,INDIRECT(_xlfn.CONCAT("'",$AM73,"'!",AZ$2,$AK73)),"")</f>
        <v/>
      </c>
      <c r="BA73" t="str" cm="1">
        <f t="array" aca="1" ref="BA73" ca="1">IF($AL73&lt;$A$2+1,INDIRECT(_xlfn.CONCAT("'",$AM73,"'!",BA$2,$AK73)),"")</f>
        <v/>
      </c>
      <c r="BB73" t="str" cm="1">
        <f t="array" aca="1" ref="BB73" ca="1">IF($AL73&lt;$A$2+1,INDIRECT(_xlfn.CONCAT("'",$AM73,"'!",BB$2,$AK73)),"")</f>
        <v/>
      </c>
      <c r="BC73" t="str" cm="1">
        <f t="array" aca="1" ref="BC73" ca="1">IF($AL73&lt;$A$2+1,INDIRECT(_xlfn.CONCAT("'",$AM73,"'!",BC$2,$AK73)),"")</f>
        <v/>
      </c>
    </row>
    <row r="74" spans="37:55">
      <c r="AK74">
        <f t="shared" si="18"/>
        <v>44</v>
      </c>
      <c r="AL74">
        <v>8</v>
      </c>
      <c r="AM74" t="s">
        <v>115</v>
      </c>
      <c r="AN74" t="str" cm="1">
        <f t="array" aca="1" ref="AN74" ca="1">IF($AL74&lt;$A$2+1,INDIRECT(_xlfn.CONCAT("'",$AM74,"'!",AN$2,$AK74)),"")</f>
        <v/>
      </c>
      <c r="AO74" t="str" cm="1">
        <f t="array" aca="1" ref="AO74" ca="1">IF($AL74&lt;$A$2+1,INDIRECT(_xlfn.CONCAT("'",$AM74,"'!",AO$2,$AK74)),"")</f>
        <v/>
      </c>
      <c r="AP74" t="str" cm="1">
        <f t="array" aca="1" ref="AP74" ca="1">IF($AL74&lt;$A$2+1,INDIRECT(_xlfn.CONCAT("'",$AM74,"'!",AP$2,$AK74)),"")</f>
        <v/>
      </c>
      <c r="AQ74" t="str" cm="1">
        <f t="array" aca="1" ref="AQ74" ca="1">IF($AL74&lt;$A$2+1,INDIRECT(_xlfn.CONCAT("'",$AM74,"'!",AQ$2,$AK74)),"")</f>
        <v/>
      </c>
      <c r="AR74" t="str" cm="1">
        <f t="array" aca="1" ref="AR74" ca="1">IF($AL74&lt;$A$2+1,INDIRECT(_xlfn.CONCAT("'",$AM74,"'!",AR$2,$AK74)),"")</f>
        <v/>
      </c>
      <c r="AS74" t="str" cm="1">
        <f t="array" aca="1" ref="AS74" ca="1">IF($AL74&lt;$A$2+1,INDIRECT(_xlfn.CONCAT("'",$AM74,"'!",AS$2,$AK74)),"")</f>
        <v/>
      </c>
      <c r="AT74" t="str" cm="1">
        <f t="array" aca="1" ref="AT74" ca="1">IF($AL74&lt;$A$2+1,INDIRECT(_xlfn.CONCAT("'",$AM74,"'!",AT$2,$AK74)),"")</f>
        <v/>
      </c>
      <c r="AU74" t="str" cm="1">
        <f t="array" aca="1" ref="AU74" ca="1">IF($AL74&lt;$A$2+1,INDIRECT(_xlfn.CONCAT("'",$AM74,"'!",AU$2,$AK74)),"")</f>
        <v/>
      </c>
      <c r="AV74" t="str" cm="1">
        <f t="array" aca="1" ref="AV74" ca="1">IF($AL74&lt;$A$2+1,INDIRECT(_xlfn.CONCAT("'",$AM74,"'!",AV$2,$AK74)),"")</f>
        <v/>
      </c>
      <c r="AW74" t="str" cm="1">
        <f t="array" aca="1" ref="AW74" ca="1">IF($AL74&lt;$A$2+1,INDIRECT(_xlfn.CONCAT("'",$AM74,"'!",AW$2,$AK74)),"")</f>
        <v/>
      </c>
      <c r="AX74" t="str" cm="1">
        <f t="array" aca="1" ref="AX74" ca="1">IF($AL74&lt;$A$2+1,INDIRECT(_xlfn.CONCAT("'",$AM74,"'!",AX$2,$AK74)),"")</f>
        <v/>
      </c>
      <c r="AY74" t="str" cm="1">
        <f t="array" aca="1" ref="AY74" ca="1">IF($AL74&lt;$A$2+1,INDIRECT(_xlfn.CONCAT("'",$AM74,"'!",AY$2,$AK74)),"")</f>
        <v/>
      </c>
      <c r="AZ74" t="str" cm="1">
        <f t="array" aca="1" ref="AZ74" ca="1">IF($AL74&lt;$A$2+1,INDIRECT(_xlfn.CONCAT("'",$AM74,"'!",AZ$2,$AK74)),"")</f>
        <v/>
      </c>
      <c r="BA74" t="str" cm="1">
        <f t="array" aca="1" ref="BA74" ca="1">IF($AL74&lt;$A$2+1,INDIRECT(_xlfn.CONCAT("'",$AM74,"'!",BA$2,$AK74)),"")</f>
        <v/>
      </c>
      <c r="BB74" t="str" cm="1">
        <f t="array" aca="1" ref="BB74" ca="1">IF($AL74&lt;$A$2+1,INDIRECT(_xlfn.CONCAT("'",$AM74,"'!",BB$2,$AK74)),"")</f>
        <v/>
      </c>
      <c r="BC74" t="str" cm="1">
        <f t="array" aca="1" ref="BC74" ca="1">IF($AL74&lt;$A$2+1,INDIRECT(_xlfn.CONCAT("'",$AM74,"'!",BC$2,$AK74)),"")</f>
        <v/>
      </c>
    </row>
    <row r="75" spans="37:55">
      <c r="AK75">
        <f t="shared" si="18"/>
        <v>44</v>
      </c>
      <c r="AL75">
        <v>9</v>
      </c>
      <c r="AM75" t="s">
        <v>117</v>
      </c>
      <c r="AN75" t="str" cm="1">
        <f t="array" aca="1" ref="AN75" ca="1">IF($AL75&lt;$A$2+1,INDIRECT(_xlfn.CONCAT("'",$AM75,"'!",AN$2,$AK75)),"")</f>
        <v/>
      </c>
      <c r="AO75" t="str" cm="1">
        <f t="array" aca="1" ref="AO75" ca="1">IF($AL75&lt;$A$2+1,INDIRECT(_xlfn.CONCAT("'",$AM75,"'!",AO$2,$AK75)),"")</f>
        <v/>
      </c>
      <c r="AP75" t="str" cm="1">
        <f t="array" aca="1" ref="AP75" ca="1">IF($AL75&lt;$A$2+1,INDIRECT(_xlfn.CONCAT("'",$AM75,"'!",AP$2,$AK75)),"")</f>
        <v/>
      </c>
      <c r="AQ75" t="str" cm="1">
        <f t="array" aca="1" ref="AQ75" ca="1">IF($AL75&lt;$A$2+1,INDIRECT(_xlfn.CONCAT("'",$AM75,"'!",AQ$2,$AK75)),"")</f>
        <v/>
      </c>
      <c r="AR75" t="str" cm="1">
        <f t="array" aca="1" ref="AR75" ca="1">IF($AL75&lt;$A$2+1,INDIRECT(_xlfn.CONCAT("'",$AM75,"'!",AR$2,$AK75)),"")</f>
        <v/>
      </c>
      <c r="AS75" t="str" cm="1">
        <f t="array" aca="1" ref="AS75" ca="1">IF($AL75&lt;$A$2+1,INDIRECT(_xlfn.CONCAT("'",$AM75,"'!",AS$2,$AK75)),"")</f>
        <v/>
      </c>
      <c r="AT75" t="str" cm="1">
        <f t="array" aca="1" ref="AT75" ca="1">IF($AL75&lt;$A$2+1,INDIRECT(_xlfn.CONCAT("'",$AM75,"'!",AT$2,$AK75)),"")</f>
        <v/>
      </c>
      <c r="AU75" t="str" cm="1">
        <f t="array" aca="1" ref="AU75" ca="1">IF($AL75&lt;$A$2+1,INDIRECT(_xlfn.CONCAT("'",$AM75,"'!",AU$2,$AK75)),"")</f>
        <v/>
      </c>
      <c r="AV75" t="str" cm="1">
        <f t="array" aca="1" ref="AV75" ca="1">IF($AL75&lt;$A$2+1,INDIRECT(_xlfn.CONCAT("'",$AM75,"'!",AV$2,$AK75)),"")</f>
        <v/>
      </c>
      <c r="AW75" t="str" cm="1">
        <f t="array" aca="1" ref="AW75" ca="1">IF($AL75&lt;$A$2+1,INDIRECT(_xlfn.CONCAT("'",$AM75,"'!",AW$2,$AK75)),"")</f>
        <v/>
      </c>
      <c r="AX75" t="str" cm="1">
        <f t="array" aca="1" ref="AX75" ca="1">IF($AL75&lt;$A$2+1,INDIRECT(_xlfn.CONCAT("'",$AM75,"'!",AX$2,$AK75)),"")</f>
        <v/>
      </c>
      <c r="AY75" t="str" cm="1">
        <f t="array" aca="1" ref="AY75" ca="1">IF($AL75&lt;$A$2+1,INDIRECT(_xlfn.CONCAT("'",$AM75,"'!",AY$2,$AK75)),"")</f>
        <v/>
      </c>
      <c r="AZ75" t="str" cm="1">
        <f t="array" aca="1" ref="AZ75" ca="1">IF($AL75&lt;$A$2+1,INDIRECT(_xlfn.CONCAT("'",$AM75,"'!",AZ$2,$AK75)),"")</f>
        <v/>
      </c>
      <c r="BA75" t="str" cm="1">
        <f t="array" aca="1" ref="BA75" ca="1">IF($AL75&lt;$A$2+1,INDIRECT(_xlfn.CONCAT("'",$AM75,"'!",BA$2,$AK75)),"")</f>
        <v/>
      </c>
      <c r="BB75" t="str" cm="1">
        <f t="array" aca="1" ref="BB75" ca="1">IF($AL75&lt;$A$2+1,INDIRECT(_xlfn.CONCAT("'",$AM75,"'!",BB$2,$AK75)),"")</f>
        <v/>
      </c>
      <c r="BC75" t="str" cm="1">
        <f t="array" aca="1" ref="BC75" ca="1">IF($AL75&lt;$A$2+1,INDIRECT(_xlfn.CONCAT("'",$AM75,"'!",BC$2,$AK75)),"")</f>
        <v/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C29D-5889-458B-B243-2342A6F3C10B}">
  <dimension ref="A1:EG84"/>
  <sheetViews>
    <sheetView tabSelected="1" workbookViewId="0">
      <pane ySplit="1" topLeftCell="A2" activePane="bottomLeft" state="frozen"/>
      <selection pane="bottomLeft" activeCell="B1" sqref="B1:C1"/>
      <selection activeCell="B1" sqref="B1"/>
    </sheetView>
  </sheetViews>
  <sheetFormatPr defaultRowHeight="14.45"/>
  <cols>
    <col min="1" max="1" width="22" bestFit="1" customWidth="1"/>
    <col min="2" max="2" width="7.140625" customWidth="1"/>
    <col min="3" max="3" width="14.7109375" customWidth="1"/>
    <col min="4" max="4" width="3.5703125" customWidth="1"/>
    <col min="5" max="5" width="11.7109375" customWidth="1"/>
    <col min="6" max="6" width="13.42578125" customWidth="1"/>
    <col min="7" max="7" width="7.5703125" customWidth="1"/>
    <col min="8" max="23" width="9.140625" customWidth="1"/>
    <col min="24" max="24" width="3" customWidth="1"/>
    <col min="25" max="25" width="10.42578125" bestFit="1" customWidth="1"/>
    <col min="26" max="26" width="13.28515625" bestFit="1" customWidth="1"/>
    <col min="27" max="27" width="10.7109375" customWidth="1"/>
    <col min="28" max="28" width="14.7109375" customWidth="1"/>
    <col min="29" max="29" width="8.28515625" customWidth="1"/>
    <col min="30" max="30" width="15.28515625" customWidth="1"/>
    <col min="31" max="31" width="28.140625" bestFit="1" customWidth="1"/>
    <col min="32" max="32" width="19.140625" customWidth="1"/>
    <col min="33" max="33" width="10" customWidth="1"/>
    <col min="34" max="34" width="13" customWidth="1"/>
    <col min="35" max="50" width="9.42578125" customWidth="1"/>
    <col min="51" max="51" width="3.7109375" customWidth="1"/>
    <col min="70" max="70" width="3.7109375" customWidth="1"/>
    <col min="89" max="89" width="2.42578125" customWidth="1"/>
    <col min="109" max="109" width="13.85546875" bestFit="1" customWidth="1"/>
    <col min="110" max="125" width="9.85546875" customWidth="1"/>
    <col min="127" max="127" width="11.5703125" bestFit="1" customWidth="1"/>
    <col min="128" max="128" width="8.42578125" customWidth="1"/>
    <col min="129" max="129" width="4" customWidth="1"/>
    <col min="130" max="133" width="10.7109375" customWidth="1"/>
    <col min="134" max="134" width="11" customWidth="1"/>
    <col min="135" max="135" width="12" customWidth="1"/>
    <col min="136" max="136" width="10.28515625" customWidth="1"/>
    <col min="137" max="137" width="11.28515625" customWidth="1"/>
  </cols>
  <sheetData>
    <row r="1" spans="1:137">
      <c r="A1" t="s">
        <v>140</v>
      </c>
      <c r="B1" s="48" t="s">
        <v>141</v>
      </c>
      <c r="C1" s="48"/>
      <c r="F1" s="25" t="s">
        <v>142</v>
      </c>
      <c r="G1" s="26" t="s">
        <v>143</v>
      </c>
      <c r="H1" s="27" t="str">
        <f>'Front Page'!F11</f>
        <v>Jonny</v>
      </c>
      <c r="I1" s="27" t="str">
        <f>'Front Page'!G11</f>
        <v>Marius</v>
      </c>
      <c r="J1" s="27" t="str">
        <f>'Front Page'!H11</f>
        <v>Max</v>
      </c>
      <c r="K1" s="27" t="str">
        <f>'Front Page'!I11</f>
        <v>Dan</v>
      </c>
      <c r="L1" s="27" t="str">
        <f>'Front Page'!J11</f>
        <v>Apat</v>
      </c>
      <c r="M1" s="27" t="str">
        <f>'Front Page'!K11</f>
        <v>Ed</v>
      </c>
      <c r="N1" s="27" t="str">
        <f>'Front Page'!L11</f>
        <v>Joe</v>
      </c>
      <c r="O1" s="27" t="str">
        <f>'Front Page'!M11</f>
        <v>Nate</v>
      </c>
      <c r="P1" s="27" t="str">
        <f>'Front Page'!N11</f>
        <v>Matt</v>
      </c>
      <c r="Q1" s="27" t="str">
        <f>'Front Page'!O11</f>
        <v>Player</v>
      </c>
      <c r="R1" s="27" t="str">
        <f>'Front Page'!P11</f>
        <v>Player</v>
      </c>
      <c r="S1" s="27" t="str">
        <f>'Front Page'!Q11</f>
        <v>Player</v>
      </c>
      <c r="T1" s="27" t="str">
        <f>'Front Page'!R11</f>
        <v>Player</v>
      </c>
      <c r="U1" s="27" t="str">
        <f>'Front Page'!S11</f>
        <v>Player</v>
      </c>
      <c r="V1" s="27" t="str">
        <f>'Front Page'!T11</f>
        <v>Player</v>
      </c>
      <c r="W1" s="27" t="str">
        <f>'Front Page'!U11</f>
        <v>Player</v>
      </c>
      <c r="Y1" s="9" t="s">
        <v>144</v>
      </c>
      <c r="Z1" s="18" t="s">
        <v>145</v>
      </c>
      <c r="AB1" t="s">
        <v>48</v>
      </c>
      <c r="AG1" t="s">
        <v>146</v>
      </c>
      <c r="AH1" s="9" t="s">
        <v>142</v>
      </c>
      <c r="AI1" s="10" t="str">
        <f>H1</f>
        <v>Jonny</v>
      </c>
      <c r="AJ1" s="10" t="str">
        <f t="shared" ref="AJ1:AX1" si="0">I1</f>
        <v>Marius</v>
      </c>
      <c r="AK1" s="10" t="str">
        <f t="shared" si="0"/>
        <v>Max</v>
      </c>
      <c r="AL1" s="10" t="str">
        <f t="shared" si="0"/>
        <v>Dan</v>
      </c>
      <c r="AM1" s="10" t="str">
        <f t="shared" si="0"/>
        <v>Apat</v>
      </c>
      <c r="AN1" s="10" t="str">
        <f t="shared" si="0"/>
        <v>Ed</v>
      </c>
      <c r="AO1" s="10" t="str">
        <f t="shared" si="0"/>
        <v>Joe</v>
      </c>
      <c r="AP1" s="10" t="str">
        <f t="shared" si="0"/>
        <v>Nate</v>
      </c>
      <c r="AQ1" s="10" t="str">
        <f t="shared" si="0"/>
        <v>Matt</v>
      </c>
      <c r="AR1" s="10" t="str">
        <f t="shared" si="0"/>
        <v>Player</v>
      </c>
      <c r="AS1" s="10" t="str">
        <f t="shared" si="0"/>
        <v>Player</v>
      </c>
      <c r="AT1" s="10" t="str">
        <f t="shared" si="0"/>
        <v>Player</v>
      </c>
      <c r="AU1" s="10" t="str">
        <f t="shared" si="0"/>
        <v>Player</v>
      </c>
      <c r="AV1" s="10" t="str">
        <f t="shared" si="0"/>
        <v>Player</v>
      </c>
      <c r="AW1" s="10" t="str">
        <f t="shared" si="0"/>
        <v>Player</v>
      </c>
      <c r="AX1" s="10" t="str">
        <f t="shared" si="0"/>
        <v>Player</v>
      </c>
      <c r="AY1" s="36"/>
      <c r="AZ1" t="s">
        <v>147</v>
      </c>
      <c r="BA1" s="9" t="s">
        <v>142</v>
      </c>
      <c r="BB1" s="10" t="str">
        <f>H1</f>
        <v>Jonny</v>
      </c>
      <c r="BC1" s="10" t="str">
        <f t="shared" ref="BC1:BQ1" si="1">I1</f>
        <v>Marius</v>
      </c>
      <c r="BD1" s="10" t="str">
        <f t="shared" si="1"/>
        <v>Max</v>
      </c>
      <c r="BE1" s="10" t="str">
        <f t="shared" si="1"/>
        <v>Dan</v>
      </c>
      <c r="BF1" s="10" t="str">
        <f t="shared" si="1"/>
        <v>Apat</v>
      </c>
      <c r="BG1" s="10" t="str">
        <f t="shared" si="1"/>
        <v>Ed</v>
      </c>
      <c r="BH1" s="10" t="str">
        <f t="shared" si="1"/>
        <v>Joe</v>
      </c>
      <c r="BI1" s="10" t="str">
        <f t="shared" si="1"/>
        <v>Nate</v>
      </c>
      <c r="BJ1" s="10" t="str">
        <f t="shared" si="1"/>
        <v>Matt</v>
      </c>
      <c r="BK1" s="10" t="str">
        <f t="shared" si="1"/>
        <v>Player</v>
      </c>
      <c r="BL1" s="10" t="str">
        <f t="shared" si="1"/>
        <v>Player</v>
      </c>
      <c r="BM1" s="10" t="str">
        <f t="shared" si="1"/>
        <v>Player</v>
      </c>
      <c r="BN1" s="10" t="str">
        <f t="shared" si="1"/>
        <v>Player</v>
      </c>
      <c r="BO1" s="10" t="str">
        <f t="shared" si="1"/>
        <v>Player</v>
      </c>
      <c r="BP1" s="10" t="str">
        <f t="shared" si="1"/>
        <v>Player</v>
      </c>
      <c r="BQ1" s="10" t="str">
        <f t="shared" si="1"/>
        <v>Player</v>
      </c>
      <c r="BR1" s="36"/>
      <c r="BS1" t="s">
        <v>148</v>
      </c>
      <c r="BT1" s="9" t="s">
        <v>142</v>
      </c>
      <c r="BU1" s="10" t="str">
        <f>H1</f>
        <v>Jonny</v>
      </c>
      <c r="BV1" s="10" t="str">
        <f t="shared" ref="BV1:CJ1" si="2">I1</f>
        <v>Marius</v>
      </c>
      <c r="BW1" s="10" t="str">
        <f t="shared" si="2"/>
        <v>Max</v>
      </c>
      <c r="BX1" s="10" t="str">
        <f t="shared" si="2"/>
        <v>Dan</v>
      </c>
      <c r="BY1" s="10" t="str">
        <f t="shared" si="2"/>
        <v>Apat</v>
      </c>
      <c r="BZ1" s="10" t="str">
        <f t="shared" si="2"/>
        <v>Ed</v>
      </c>
      <c r="CA1" s="10" t="str">
        <f t="shared" si="2"/>
        <v>Joe</v>
      </c>
      <c r="CB1" s="10" t="str">
        <f t="shared" si="2"/>
        <v>Nate</v>
      </c>
      <c r="CC1" s="10" t="str">
        <f t="shared" si="2"/>
        <v>Matt</v>
      </c>
      <c r="CD1" s="10" t="str">
        <f t="shared" si="2"/>
        <v>Player</v>
      </c>
      <c r="CE1" s="10" t="str">
        <f t="shared" si="2"/>
        <v>Player</v>
      </c>
      <c r="CF1" s="10" t="str">
        <f t="shared" si="2"/>
        <v>Player</v>
      </c>
      <c r="CG1" s="10" t="str">
        <f t="shared" si="2"/>
        <v>Player</v>
      </c>
      <c r="CH1" s="10" t="str">
        <f t="shared" si="2"/>
        <v>Player</v>
      </c>
      <c r="CI1" s="10" t="str">
        <f t="shared" si="2"/>
        <v>Player</v>
      </c>
      <c r="CJ1" s="10" t="str">
        <f t="shared" si="2"/>
        <v>Player</v>
      </c>
      <c r="CL1" t="s">
        <v>149</v>
      </c>
      <c r="CM1" s="9" t="s">
        <v>142</v>
      </c>
      <c r="CN1" s="10" t="str">
        <f>H1</f>
        <v>Jonny</v>
      </c>
      <c r="CO1" s="10" t="str">
        <f t="shared" ref="CO1:DC1" si="3">I1</f>
        <v>Marius</v>
      </c>
      <c r="CP1" s="10" t="str">
        <f t="shared" si="3"/>
        <v>Max</v>
      </c>
      <c r="CQ1" s="10" t="str">
        <f t="shared" si="3"/>
        <v>Dan</v>
      </c>
      <c r="CR1" s="10" t="str">
        <f t="shared" si="3"/>
        <v>Apat</v>
      </c>
      <c r="CS1" s="10" t="str">
        <f t="shared" si="3"/>
        <v>Ed</v>
      </c>
      <c r="CT1" s="10" t="str">
        <f t="shared" si="3"/>
        <v>Joe</v>
      </c>
      <c r="CU1" s="10" t="str">
        <f t="shared" si="3"/>
        <v>Nate</v>
      </c>
      <c r="CV1" s="10" t="str">
        <f t="shared" si="3"/>
        <v>Matt</v>
      </c>
      <c r="CW1" s="10" t="str">
        <f t="shared" si="3"/>
        <v>Player</v>
      </c>
      <c r="CX1" s="10" t="str">
        <f t="shared" si="3"/>
        <v>Player</v>
      </c>
      <c r="CY1" s="10" t="str">
        <f t="shared" si="3"/>
        <v>Player</v>
      </c>
      <c r="CZ1" s="10" t="str">
        <f t="shared" si="3"/>
        <v>Player</v>
      </c>
      <c r="DA1" s="10" t="str">
        <f t="shared" si="3"/>
        <v>Player</v>
      </c>
      <c r="DB1" s="10" t="str">
        <f t="shared" si="3"/>
        <v>Player</v>
      </c>
      <c r="DC1" s="10" t="str">
        <f t="shared" si="3"/>
        <v>Player</v>
      </c>
      <c r="DE1" t="s">
        <v>150</v>
      </c>
      <c r="DF1" s="9" t="s">
        <v>8</v>
      </c>
      <c r="DG1" s="9" t="s">
        <v>9</v>
      </c>
      <c r="DH1" s="9" t="s">
        <v>10</v>
      </c>
      <c r="DI1" s="9" t="s">
        <v>11</v>
      </c>
      <c r="DJ1" s="9" t="s">
        <v>12</v>
      </c>
      <c r="DK1" s="9" t="s">
        <v>13</v>
      </c>
      <c r="DL1" s="9" t="s">
        <v>14</v>
      </c>
      <c r="DM1" s="9" t="s">
        <v>15</v>
      </c>
      <c r="DN1" s="9" t="s">
        <v>16</v>
      </c>
      <c r="DO1" s="9" t="s">
        <v>17</v>
      </c>
      <c r="DP1" s="9" t="s">
        <v>18</v>
      </c>
      <c r="DQ1" s="9" t="s">
        <v>19</v>
      </c>
      <c r="DR1" s="9" t="s">
        <v>20</v>
      </c>
      <c r="DS1" s="9" t="s">
        <v>21</v>
      </c>
      <c r="DT1" s="9" t="s">
        <v>22</v>
      </c>
      <c r="DU1" s="9" t="s">
        <v>23</v>
      </c>
      <c r="DW1" t="s">
        <v>151</v>
      </c>
      <c r="DX1" s="10" t="s">
        <v>152</v>
      </c>
      <c r="DY1" s="10" t="str">
        <f>B5</f>
        <v>Us</v>
      </c>
      <c r="DZ1" s="10" t="s">
        <v>146</v>
      </c>
      <c r="EA1" s="10" t="s">
        <v>147</v>
      </c>
      <c r="EB1" s="10" t="s">
        <v>153</v>
      </c>
      <c r="EC1" s="10" t="s">
        <v>154</v>
      </c>
      <c r="ED1" s="9" t="s">
        <v>155</v>
      </c>
      <c r="EE1" s="10" t="s">
        <v>156</v>
      </c>
      <c r="EF1" s="10" t="s">
        <v>157</v>
      </c>
      <c r="EG1" s="18" t="s">
        <v>158</v>
      </c>
    </row>
    <row r="2" spans="1:137" ht="15">
      <c r="A2" t="s">
        <v>159</v>
      </c>
      <c r="B2" s="28">
        <v>1</v>
      </c>
      <c r="E2" s="35" t="s">
        <v>160</v>
      </c>
      <c r="F2" s="11">
        <v>1</v>
      </c>
      <c r="G2" s="50">
        <v>0</v>
      </c>
      <c r="H2" s="49">
        <v>1</v>
      </c>
      <c r="I2" s="49">
        <v>1</v>
      </c>
      <c r="J2" s="49"/>
      <c r="K2" s="49">
        <v>1</v>
      </c>
      <c r="L2" s="49">
        <v>1</v>
      </c>
      <c r="M2" s="49"/>
      <c r="N2" s="49"/>
      <c r="O2" s="49">
        <v>1</v>
      </c>
      <c r="P2" s="49"/>
      <c r="Q2" s="12"/>
      <c r="R2" s="12"/>
      <c r="S2" s="12"/>
      <c r="T2" s="12"/>
      <c r="U2" s="12"/>
      <c r="V2" s="12"/>
      <c r="W2" s="12"/>
      <c r="Y2" s="12">
        <f>IF($F2&lt;$B$10+1,COUNTA($H2:$W2),0)</f>
        <v>5</v>
      </c>
      <c r="Z2" s="12" t="str">
        <f t="shared" ref="Z2:Z30" si="4">IF($Y2&gt;0,_xlfn.CONCAT($DY2," ",$DX2),"")</f>
        <v>Op hold</v>
      </c>
      <c r="AB2" t="s">
        <v>51</v>
      </c>
      <c r="AC2" s="2" t="e">
        <f>MAX(H43:W43)</f>
        <v>#DIV/0!</v>
      </c>
      <c r="AD2" s="30" t="e">
        <f>_xlfn.XLOOKUP(AC2,H43:W43,$H$33:$W$33)</f>
        <v>#DIV/0!</v>
      </c>
      <c r="AE2" t="s">
        <v>52</v>
      </c>
      <c r="AH2" s="19">
        <f>$F2</f>
        <v>1</v>
      </c>
      <c r="AI2" s="12">
        <f t="shared" ref="AI2:AI30" si="5">H2*$DZ2</f>
        <v>0</v>
      </c>
      <c r="AJ2" s="12">
        <f t="shared" ref="AJ2:AJ30" si="6">I2*$DZ2</f>
        <v>0</v>
      </c>
      <c r="AK2" s="12">
        <f t="shared" ref="AK2:AK30" si="7">J2*$DZ2</f>
        <v>0</v>
      </c>
      <c r="AL2" s="12">
        <f t="shared" ref="AL2:AL30" si="8">K2*$DZ2</f>
        <v>0</v>
      </c>
      <c r="AM2" s="12">
        <f t="shared" ref="AM2:AM30" si="9">L2*$DZ2</f>
        <v>0</v>
      </c>
      <c r="AN2" s="12">
        <f t="shared" ref="AN2:AN30" si="10">M2*$DZ2</f>
        <v>0</v>
      </c>
      <c r="AO2" s="12">
        <f t="shared" ref="AO2:AO30" si="11">N2*$DZ2</f>
        <v>0</v>
      </c>
      <c r="AP2" s="12">
        <f t="shared" ref="AP2:AP30" si="12">O2*$DZ2</f>
        <v>0</v>
      </c>
      <c r="AQ2" s="12">
        <f t="shared" ref="AQ2:AQ30" si="13">P2*$DZ2</f>
        <v>0</v>
      </c>
      <c r="AR2" s="12">
        <f t="shared" ref="AR2:AR30" si="14">Q2*$DZ2</f>
        <v>0</v>
      </c>
      <c r="AS2" s="12">
        <f t="shared" ref="AS2:AS30" si="15">R2*$DZ2</f>
        <v>0</v>
      </c>
      <c r="AT2" s="12">
        <f t="shared" ref="AT2:AT30" si="16">S2*$DZ2</f>
        <v>0</v>
      </c>
      <c r="AU2" s="12">
        <f t="shared" ref="AU2:AU30" si="17">T2*$DZ2</f>
        <v>0</v>
      </c>
      <c r="AV2" s="12">
        <f t="shared" ref="AV2:AV30" si="18">U2*$DZ2</f>
        <v>0</v>
      </c>
      <c r="AW2" s="12">
        <f t="shared" ref="AW2:AW30" si="19">V2*$DZ2</f>
        <v>0</v>
      </c>
      <c r="AX2" s="12">
        <f t="shared" ref="AX2:AX30" si="20">W2*$DZ2</f>
        <v>0</v>
      </c>
      <c r="BA2" s="19">
        <f>$F2</f>
        <v>1</v>
      </c>
      <c r="BB2" s="12">
        <f t="shared" ref="BB2:BQ2" si="21">H2*$EA2</f>
        <v>0</v>
      </c>
      <c r="BC2" s="12">
        <f t="shared" si="21"/>
        <v>0</v>
      </c>
      <c r="BD2" s="12">
        <f t="shared" si="21"/>
        <v>0</v>
      </c>
      <c r="BE2" s="12">
        <f t="shared" si="21"/>
        <v>0</v>
      </c>
      <c r="BF2" s="12">
        <f t="shared" si="21"/>
        <v>0</v>
      </c>
      <c r="BG2" s="12">
        <f t="shared" si="21"/>
        <v>0</v>
      </c>
      <c r="BH2" s="12">
        <f t="shared" si="21"/>
        <v>0</v>
      </c>
      <c r="BI2" s="12">
        <f t="shared" si="21"/>
        <v>0</v>
      </c>
      <c r="BJ2" s="12">
        <f t="shared" si="21"/>
        <v>0</v>
      </c>
      <c r="BK2" s="12">
        <f t="shared" si="21"/>
        <v>0</v>
      </c>
      <c r="BL2" s="12">
        <f t="shared" si="21"/>
        <v>0</v>
      </c>
      <c r="BM2" s="12">
        <f t="shared" si="21"/>
        <v>0</v>
      </c>
      <c r="BN2" s="12">
        <f t="shared" si="21"/>
        <v>0</v>
      </c>
      <c r="BO2" s="12">
        <f t="shared" si="21"/>
        <v>0</v>
      </c>
      <c r="BP2" s="12">
        <f t="shared" si="21"/>
        <v>0</v>
      </c>
      <c r="BQ2" s="12">
        <f t="shared" si="21"/>
        <v>0</v>
      </c>
      <c r="BT2" s="19">
        <f>$F2</f>
        <v>1</v>
      </c>
      <c r="BU2" s="12">
        <f t="shared" ref="BU2:CJ2" si="22">H2*$EB2</f>
        <v>0</v>
      </c>
      <c r="BV2" s="12">
        <f t="shared" si="22"/>
        <v>0</v>
      </c>
      <c r="BW2" s="12">
        <f t="shared" si="22"/>
        <v>0</v>
      </c>
      <c r="BX2" s="12">
        <f t="shared" si="22"/>
        <v>0</v>
      </c>
      <c r="BY2" s="12">
        <f t="shared" si="22"/>
        <v>0</v>
      </c>
      <c r="BZ2" s="12">
        <f t="shared" si="22"/>
        <v>0</v>
      </c>
      <c r="CA2" s="12">
        <f t="shared" si="22"/>
        <v>0</v>
      </c>
      <c r="CB2" s="12">
        <f t="shared" si="22"/>
        <v>0</v>
      </c>
      <c r="CC2" s="12">
        <f t="shared" si="22"/>
        <v>0</v>
      </c>
      <c r="CD2" s="12">
        <f t="shared" si="22"/>
        <v>0</v>
      </c>
      <c r="CE2" s="12">
        <f t="shared" si="22"/>
        <v>0</v>
      </c>
      <c r="CF2" s="12">
        <f t="shared" si="22"/>
        <v>0</v>
      </c>
      <c r="CG2" s="12">
        <f t="shared" si="22"/>
        <v>0</v>
      </c>
      <c r="CH2" s="12">
        <f t="shared" si="22"/>
        <v>0</v>
      </c>
      <c r="CI2" s="12">
        <f t="shared" si="22"/>
        <v>0</v>
      </c>
      <c r="CJ2" s="12">
        <f t="shared" si="22"/>
        <v>0</v>
      </c>
      <c r="CM2" s="19">
        <f>$F2</f>
        <v>1</v>
      </c>
      <c r="CN2" s="12">
        <f t="shared" ref="CN2:DC2" si="23">H2*$EC2</f>
        <v>1</v>
      </c>
      <c r="CO2" s="12">
        <f t="shared" si="23"/>
        <v>1</v>
      </c>
      <c r="CP2" s="12">
        <f t="shared" si="23"/>
        <v>0</v>
      </c>
      <c r="CQ2" s="12">
        <f t="shared" si="23"/>
        <v>1</v>
      </c>
      <c r="CR2" s="12">
        <f t="shared" si="23"/>
        <v>1</v>
      </c>
      <c r="CS2" s="12">
        <f t="shared" si="23"/>
        <v>0</v>
      </c>
      <c r="CT2" s="12">
        <f t="shared" si="23"/>
        <v>0</v>
      </c>
      <c r="CU2" s="12">
        <f t="shared" si="23"/>
        <v>1</v>
      </c>
      <c r="CV2" s="12">
        <f t="shared" si="23"/>
        <v>0</v>
      </c>
      <c r="CW2" s="12">
        <f t="shared" si="23"/>
        <v>0</v>
      </c>
      <c r="CX2" s="12">
        <f t="shared" si="23"/>
        <v>0</v>
      </c>
      <c r="CY2" s="12">
        <f t="shared" si="23"/>
        <v>0</v>
      </c>
      <c r="CZ2" s="12">
        <f t="shared" si="23"/>
        <v>0</v>
      </c>
      <c r="DA2" s="12">
        <f t="shared" si="23"/>
        <v>0</v>
      </c>
      <c r="DB2" s="12">
        <f t="shared" si="23"/>
        <v>0</v>
      </c>
      <c r="DC2" s="12">
        <f t="shared" si="23"/>
        <v>0</v>
      </c>
      <c r="DF2" s="19">
        <f>IF($DY1="Op",H2,0)</f>
        <v>0</v>
      </c>
      <c r="DG2" s="19">
        <f t="shared" ref="DG2:DU2" si="24">IF($DY1="Op",I2,0)</f>
        <v>0</v>
      </c>
      <c r="DH2" s="19">
        <f t="shared" si="24"/>
        <v>0</v>
      </c>
      <c r="DI2" s="19">
        <f t="shared" si="24"/>
        <v>0</v>
      </c>
      <c r="DJ2" s="19">
        <f t="shared" si="24"/>
        <v>0</v>
      </c>
      <c r="DK2" s="19">
        <f t="shared" si="24"/>
        <v>0</v>
      </c>
      <c r="DL2" s="19">
        <f t="shared" si="24"/>
        <v>0</v>
      </c>
      <c r="DM2" s="19">
        <f t="shared" si="24"/>
        <v>0</v>
      </c>
      <c r="DN2" s="19">
        <f t="shared" si="24"/>
        <v>0</v>
      </c>
      <c r="DO2" s="19">
        <f t="shared" si="24"/>
        <v>0</v>
      </c>
      <c r="DP2" s="19">
        <f t="shared" si="24"/>
        <v>0</v>
      </c>
      <c r="DQ2" s="19">
        <f t="shared" si="24"/>
        <v>0</v>
      </c>
      <c r="DR2" s="19">
        <f t="shared" si="24"/>
        <v>0</v>
      </c>
      <c r="DS2" s="19">
        <f t="shared" si="24"/>
        <v>0</v>
      </c>
      <c r="DT2" s="19">
        <f t="shared" si="24"/>
        <v>0</v>
      </c>
      <c r="DU2" s="19">
        <f t="shared" si="24"/>
        <v>0</v>
      </c>
      <c r="DX2" s="12" t="str">
        <f>IF(MOD($G2,2)=0,"hold","break")</f>
        <v>hold</v>
      </c>
      <c r="DY2" s="15" t="str">
        <f>IF(DX2="break",DY1,IF(DY1="Op","Us","Op"))</f>
        <v>Op</v>
      </c>
      <c r="DZ2" s="15">
        <f>IF($Y2=$B$6,IF($DY2="Us",1,0),0)</f>
        <v>0</v>
      </c>
      <c r="EA2" s="15">
        <f t="shared" ref="EA2:EA30" si="25">IF(DY1="Op",ROUNDUP($G2/2,0),ROUNDDOWN($G2/2,0))*$Y2/5</f>
        <v>0</v>
      </c>
      <c r="EB2" s="15">
        <f t="shared" ref="EB2:EB30" si="26">($G2-$EA2)*$Y2/5</f>
        <v>0</v>
      </c>
      <c r="EC2" s="15">
        <f>IF($Y2=$B$6,IF($DY2="Op",1,0),0)</f>
        <v>1</v>
      </c>
      <c r="ED2" s="20" t="str">
        <f>IF($Z2="Us hold",$G2,"")</f>
        <v/>
      </c>
      <c r="EE2" s="20" t="str">
        <f>IF($Z2="Us break",$G2,"")</f>
        <v/>
      </c>
      <c r="EF2" s="20">
        <f>IF($Z2="Op hold",$G2,"")</f>
        <v>0</v>
      </c>
      <c r="EG2" s="20" t="str">
        <f>IF($Z2="Op break",$G2,"")</f>
        <v/>
      </c>
    </row>
    <row r="3" spans="1:137" ht="15">
      <c r="E3" t="s">
        <v>161</v>
      </c>
      <c r="F3" s="14">
        <v>2</v>
      </c>
      <c r="G3" s="51">
        <v>1</v>
      </c>
      <c r="H3" s="4"/>
      <c r="I3" s="4"/>
      <c r="J3" s="4">
        <v>1</v>
      </c>
      <c r="K3" s="4"/>
      <c r="L3" s="4">
        <v>1</v>
      </c>
      <c r="M3" s="4">
        <v>1</v>
      </c>
      <c r="N3" s="4"/>
      <c r="O3" s="4">
        <v>1</v>
      </c>
      <c r="P3" s="4">
        <v>1</v>
      </c>
      <c r="Q3" s="15"/>
      <c r="R3" s="15"/>
      <c r="S3" s="15"/>
      <c r="T3" s="15"/>
      <c r="U3" s="15"/>
      <c r="V3" s="15"/>
      <c r="W3" s="15"/>
      <c r="Y3" s="15">
        <f t="shared" ref="Y3:Y30" si="27">IF($F3&lt;$B$10+1,COUNTA($H3:$W3),0)</f>
        <v>5</v>
      </c>
      <c r="Z3" s="15" t="str">
        <f t="shared" si="4"/>
        <v>Op break</v>
      </c>
      <c r="AB3" t="s">
        <v>73</v>
      </c>
      <c r="AC3" s="2">
        <f>MAX(AI57:AX57)</f>
        <v>0.82499999999999996</v>
      </c>
      <c r="AD3" s="30" t="str">
        <f>_xlfn.XLOOKUP(AC3,AI57:AX57,$AI$52:$AX$52)</f>
        <v>Player 5</v>
      </c>
      <c r="AE3" t="s">
        <v>74</v>
      </c>
      <c r="AH3" s="19">
        <f t="shared" ref="AH3:AH30" si="28">$F3</f>
        <v>2</v>
      </c>
      <c r="AI3" s="12">
        <f t="shared" si="5"/>
        <v>0</v>
      </c>
      <c r="AJ3" s="12">
        <f t="shared" si="6"/>
        <v>0</v>
      </c>
      <c r="AK3" s="12">
        <f t="shared" si="7"/>
        <v>0</v>
      </c>
      <c r="AL3" s="12">
        <f t="shared" si="8"/>
        <v>0</v>
      </c>
      <c r="AM3" s="12">
        <f t="shared" si="9"/>
        <v>0</v>
      </c>
      <c r="AN3" s="12">
        <f t="shared" si="10"/>
        <v>0</v>
      </c>
      <c r="AO3" s="12">
        <f t="shared" si="11"/>
        <v>0</v>
      </c>
      <c r="AP3" s="12">
        <f t="shared" si="12"/>
        <v>0</v>
      </c>
      <c r="AQ3" s="12">
        <f t="shared" si="13"/>
        <v>0</v>
      </c>
      <c r="AR3" s="12">
        <f t="shared" si="14"/>
        <v>0</v>
      </c>
      <c r="AS3" s="12">
        <f t="shared" si="15"/>
        <v>0</v>
      </c>
      <c r="AT3" s="12">
        <f t="shared" si="16"/>
        <v>0</v>
      </c>
      <c r="AU3" s="12">
        <f t="shared" si="17"/>
        <v>0</v>
      </c>
      <c r="AV3" s="12">
        <f t="shared" si="18"/>
        <v>0</v>
      </c>
      <c r="AW3" s="12">
        <f t="shared" si="19"/>
        <v>0</v>
      </c>
      <c r="AX3" s="12">
        <f t="shared" si="20"/>
        <v>0</v>
      </c>
      <c r="BA3" s="19">
        <f t="shared" ref="BA3:BA30" si="29">$F3</f>
        <v>2</v>
      </c>
      <c r="BB3" s="12">
        <f t="shared" ref="BB3:BB30" si="30">H3*$EA3</f>
        <v>0</v>
      </c>
      <c r="BC3" s="12">
        <f t="shared" ref="BC3:BC30" si="31">I3*$EA3</f>
        <v>0</v>
      </c>
      <c r="BD3" s="12">
        <f t="shared" ref="BD3:BD30" si="32">J3*$EA3</f>
        <v>1</v>
      </c>
      <c r="BE3" s="12">
        <f t="shared" ref="BE3:BE30" si="33">K3*$EA3</f>
        <v>0</v>
      </c>
      <c r="BF3" s="12">
        <f t="shared" ref="BF3:BF30" si="34">L3*$EA3</f>
        <v>1</v>
      </c>
      <c r="BG3" s="12">
        <f t="shared" ref="BG3:BG30" si="35">M3*$EA3</f>
        <v>1</v>
      </c>
      <c r="BH3" s="12">
        <f t="shared" ref="BH3:BH30" si="36">N3*$EA3</f>
        <v>0</v>
      </c>
      <c r="BI3" s="12">
        <f t="shared" ref="BI3:BI30" si="37">O3*$EA3</f>
        <v>1</v>
      </c>
      <c r="BJ3" s="12">
        <f t="shared" ref="BJ3:BJ30" si="38">P3*$EA3</f>
        <v>1</v>
      </c>
      <c r="BK3" s="12">
        <f t="shared" ref="BK3:BK30" si="39">Q3*$EA3</f>
        <v>0</v>
      </c>
      <c r="BL3" s="12">
        <f t="shared" ref="BL3:BL30" si="40">R3*$EA3</f>
        <v>0</v>
      </c>
      <c r="BM3" s="12">
        <f t="shared" ref="BM3:BM30" si="41">S3*$EA3</f>
        <v>0</v>
      </c>
      <c r="BN3" s="12">
        <f t="shared" ref="BN3:BN30" si="42">T3*$EA3</f>
        <v>0</v>
      </c>
      <c r="BO3" s="12">
        <f t="shared" ref="BO3:BO30" si="43">U3*$EA3</f>
        <v>0</v>
      </c>
      <c r="BP3" s="12">
        <f t="shared" ref="BP3:BP30" si="44">V3*$EA3</f>
        <v>0</v>
      </c>
      <c r="BQ3" s="12">
        <f t="shared" ref="BQ3:BQ30" si="45">W3*$EA3</f>
        <v>0</v>
      </c>
      <c r="BT3" s="19">
        <f t="shared" ref="BT3:BT30" si="46">$F3</f>
        <v>2</v>
      </c>
      <c r="BU3" s="12">
        <f t="shared" ref="BU3:BU30" si="47">H3*$EB3</f>
        <v>0</v>
      </c>
      <c r="BV3" s="12">
        <f t="shared" ref="BV3:BV30" si="48">I3*$EB3</f>
        <v>0</v>
      </c>
      <c r="BW3" s="12">
        <f t="shared" ref="BW3:BW30" si="49">J3*$EB3</f>
        <v>0</v>
      </c>
      <c r="BX3" s="12">
        <f t="shared" ref="BX3:BX30" si="50">K3*$EB3</f>
        <v>0</v>
      </c>
      <c r="BY3" s="12">
        <f t="shared" ref="BY3:BY30" si="51">L3*$EB3</f>
        <v>0</v>
      </c>
      <c r="BZ3" s="12">
        <f t="shared" ref="BZ3:BZ30" si="52">M3*$EB3</f>
        <v>0</v>
      </c>
      <c r="CA3" s="12">
        <f t="shared" ref="CA3:CA30" si="53">N3*$EB3</f>
        <v>0</v>
      </c>
      <c r="CB3" s="12">
        <f t="shared" ref="CB3:CB30" si="54">O3*$EB3</f>
        <v>0</v>
      </c>
      <c r="CC3" s="12">
        <f t="shared" ref="CC3:CC30" si="55">P3*$EB3</f>
        <v>0</v>
      </c>
      <c r="CD3" s="12">
        <f t="shared" ref="CD3:CD30" si="56">Q3*$EB3</f>
        <v>0</v>
      </c>
      <c r="CE3" s="12">
        <f t="shared" ref="CE3:CE30" si="57">R3*$EB3</f>
        <v>0</v>
      </c>
      <c r="CF3" s="12">
        <f t="shared" ref="CF3:CF30" si="58">S3*$EB3</f>
        <v>0</v>
      </c>
      <c r="CG3" s="12">
        <f t="shared" ref="CG3:CG30" si="59">T3*$EB3</f>
        <v>0</v>
      </c>
      <c r="CH3" s="12">
        <f t="shared" ref="CH3:CH30" si="60">U3*$EB3</f>
        <v>0</v>
      </c>
      <c r="CI3" s="12">
        <f t="shared" ref="CI3:CI30" si="61">V3*$EB3</f>
        <v>0</v>
      </c>
      <c r="CJ3" s="12">
        <f t="shared" ref="CJ3:CJ30" si="62">W3*$EB3</f>
        <v>0</v>
      </c>
      <c r="CM3" s="19">
        <f t="shared" ref="CM3:CM30" si="63">$F3</f>
        <v>2</v>
      </c>
      <c r="CN3" s="12">
        <f t="shared" ref="CN3:CN30" si="64">H3*$EC3</f>
        <v>0</v>
      </c>
      <c r="CO3" s="12">
        <f t="shared" ref="CO3:CO30" si="65">I3*$EC3</f>
        <v>0</v>
      </c>
      <c r="CP3" s="12">
        <f t="shared" ref="CP3:CP30" si="66">J3*$EC3</f>
        <v>1</v>
      </c>
      <c r="CQ3" s="12">
        <f t="shared" ref="CQ3:CQ30" si="67">K3*$EC3</f>
        <v>0</v>
      </c>
      <c r="CR3" s="12">
        <f t="shared" ref="CR3:CR30" si="68">L3*$EC3</f>
        <v>1</v>
      </c>
      <c r="CS3" s="12">
        <f t="shared" ref="CS3:CS30" si="69">M3*$EC3</f>
        <v>1</v>
      </c>
      <c r="CT3" s="12">
        <f t="shared" ref="CT3:CT30" si="70">N3*$EC3</f>
        <v>0</v>
      </c>
      <c r="CU3" s="12">
        <f t="shared" ref="CU3:CU30" si="71">O3*$EC3</f>
        <v>1</v>
      </c>
      <c r="CV3" s="12">
        <f t="shared" ref="CV3:CV30" si="72">P3*$EC3</f>
        <v>1</v>
      </c>
      <c r="CW3" s="12">
        <f t="shared" ref="CW3:CW30" si="73">Q3*$EC3</f>
        <v>0</v>
      </c>
      <c r="CX3" s="12">
        <f t="shared" ref="CX3:CX30" si="74">R3*$EC3</f>
        <v>0</v>
      </c>
      <c r="CY3" s="12">
        <f t="shared" ref="CY3:CY30" si="75">S3*$EC3</f>
        <v>0</v>
      </c>
      <c r="CZ3" s="12">
        <f t="shared" ref="CZ3:CZ30" si="76">T3*$EC3</f>
        <v>0</v>
      </c>
      <c r="DA3" s="12">
        <f t="shared" ref="DA3:DA30" si="77">U3*$EC3</f>
        <v>0</v>
      </c>
      <c r="DB3" s="12">
        <f t="shared" ref="DB3:DB30" si="78">V3*$EC3</f>
        <v>0</v>
      </c>
      <c r="DC3" s="12">
        <f t="shared" ref="DC3:DC30" si="79">W3*$EC3</f>
        <v>0</v>
      </c>
      <c r="DF3" s="19">
        <f t="shared" ref="DF3:DF30" si="80">IF($DY2="Op",H3,0)</f>
        <v>0</v>
      </c>
      <c r="DG3" s="19">
        <f t="shared" ref="DG3:DG30" si="81">IF($DY2="Op",I3,0)</f>
        <v>0</v>
      </c>
      <c r="DH3" s="19">
        <f t="shared" ref="DH3:DH30" si="82">IF($DY2="Op",J3,0)</f>
        <v>1</v>
      </c>
      <c r="DI3" s="19">
        <f t="shared" ref="DI3:DI30" si="83">IF($DY2="Op",K3,0)</f>
        <v>0</v>
      </c>
      <c r="DJ3" s="19">
        <f t="shared" ref="DJ3:DJ30" si="84">IF($DY2="Op",L3,0)</f>
        <v>1</v>
      </c>
      <c r="DK3" s="19">
        <f t="shared" ref="DK3:DK30" si="85">IF($DY2="Op",M3,0)</f>
        <v>1</v>
      </c>
      <c r="DL3" s="19">
        <f t="shared" ref="DL3:DL30" si="86">IF($DY2="Op",N3,0)</f>
        <v>0</v>
      </c>
      <c r="DM3" s="19">
        <f t="shared" ref="DM3:DM30" si="87">IF($DY2="Op",O3,0)</f>
        <v>1</v>
      </c>
      <c r="DN3" s="19">
        <f t="shared" ref="DN3:DN30" si="88">IF($DY2="Op",P3,0)</f>
        <v>1</v>
      </c>
      <c r="DO3" s="19">
        <f t="shared" ref="DO3:DO30" si="89">IF($DY2="Op",Q3,0)</f>
        <v>0</v>
      </c>
      <c r="DP3" s="19">
        <f t="shared" ref="DP3:DP30" si="90">IF($DY2="Op",R3,0)</f>
        <v>0</v>
      </c>
      <c r="DQ3" s="19">
        <f t="shared" ref="DQ3:DQ30" si="91">IF($DY2="Op",S3,0)</f>
        <v>0</v>
      </c>
      <c r="DR3" s="19">
        <f t="shared" ref="DR3:DR30" si="92">IF($DY2="Op",T3,0)</f>
        <v>0</v>
      </c>
      <c r="DS3" s="19">
        <f t="shared" ref="DS3:DS30" si="93">IF($DY2="Op",U3,0)</f>
        <v>0</v>
      </c>
      <c r="DT3" s="19">
        <f t="shared" ref="DT3:DT30" si="94">IF($DY2="Op",V3,0)</f>
        <v>0</v>
      </c>
      <c r="DU3" s="19">
        <f t="shared" ref="DU3:DU30" si="95">IF($DY2="Op",W3,0)</f>
        <v>0</v>
      </c>
      <c r="DX3" s="15" t="str">
        <f>IF(MOD('Game (1)'!$G3,2)=0,"hold","break")</f>
        <v>break</v>
      </c>
      <c r="DY3" s="15" t="str">
        <f t="shared" ref="DY3:DY30" si="96">IF(DX3="break",DY2,IF(DY2="Op","Us","Op"))</f>
        <v>Op</v>
      </c>
      <c r="DZ3" s="15">
        <f t="shared" ref="DZ3:DZ30" si="97">IF($Y3=$B$6,IF($DY3="Us",1,0),0)</f>
        <v>0</v>
      </c>
      <c r="EA3" s="15">
        <f t="shared" si="25"/>
        <v>1</v>
      </c>
      <c r="EB3" s="15">
        <f t="shared" si="26"/>
        <v>0</v>
      </c>
      <c r="EC3" s="15">
        <f t="shared" ref="EC3:EC30" si="98">IF($Y3=$B$6,IF($DY3="Op",1,0),0)</f>
        <v>1</v>
      </c>
      <c r="ED3" s="20" t="str">
        <f t="shared" ref="ED3:ED30" si="99">IF($Z3="Us hold",$G3,"")</f>
        <v/>
      </c>
      <c r="EE3" s="20" t="str">
        <f t="shared" ref="EE3:EE30" si="100">IF($Z3="Us break",$G3,"")</f>
        <v/>
      </c>
      <c r="EF3" s="20" t="str">
        <f t="shared" ref="EF3:EF30" si="101">IF($Z3="Op hold",$G3,"")</f>
        <v/>
      </c>
      <c r="EG3" s="20">
        <f t="shared" ref="EG3:EG30" si="102">IF($Z3="Op break",$G3,"")</f>
        <v>1</v>
      </c>
    </row>
    <row r="4" spans="1:137" ht="15">
      <c r="E4" t="s">
        <v>162</v>
      </c>
      <c r="F4" s="11">
        <v>3</v>
      </c>
      <c r="G4" s="50">
        <v>1</v>
      </c>
      <c r="H4" s="49">
        <v>1</v>
      </c>
      <c r="I4" s="49"/>
      <c r="J4" s="49"/>
      <c r="K4" s="49">
        <v>1</v>
      </c>
      <c r="L4" s="49"/>
      <c r="M4" s="49">
        <v>1</v>
      </c>
      <c r="N4" s="49">
        <v>1</v>
      </c>
      <c r="O4" s="49">
        <v>1</v>
      </c>
      <c r="P4" s="49"/>
      <c r="Q4" s="12"/>
      <c r="R4" s="12"/>
      <c r="S4" s="12"/>
      <c r="T4" s="12"/>
      <c r="U4" s="12"/>
      <c r="V4" s="12"/>
      <c r="W4" s="12"/>
      <c r="Y4" s="12">
        <f t="shared" si="27"/>
        <v>5</v>
      </c>
      <c r="Z4" s="12" t="str">
        <f t="shared" si="4"/>
        <v>Op break</v>
      </c>
      <c r="AB4" t="s">
        <v>78</v>
      </c>
      <c r="AC4" s="2">
        <f>MAX(AI46:AX46)</f>
        <v>0.75</v>
      </c>
      <c r="AD4" s="30" t="str">
        <f>_xlfn.XLOOKUP(AC4,AI46:AX46,$AI$45:$AX$45)</f>
        <v>Matt</v>
      </c>
      <c r="AE4" t="s">
        <v>79</v>
      </c>
      <c r="AH4" s="19">
        <f t="shared" si="28"/>
        <v>3</v>
      </c>
      <c r="AI4" s="12">
        <f t="shared" si="5"/>
        <v>0</v>
      </c>
      <c r="AJ4" s="12">
        <f t="shared" si="6"/>
        <v>0</v>
      </c>
      <c r="AK4" s="12">
        <f t="shared" si="7"/>
        <v>0</v>
      </c>
      <c r="AL4" s="12">
        <f t="shared" si="8"/>
        <v>0</v>
      </c>
      <c r="AM4" s="12">
        <f t="shared" si="9"/>
        <v>0</v>
      </c>
      <c r="AN4" s="12">
        <f t="shared" si="10"/>
        <v>0</v>
      </c>
      <c r="AO4" s="12">
        <f t="shared" si="11"/>
        <v>0</v>
      </c>
      <c r="AP4" s="12">
        <f t="shared" si="12"/>
        <v>0</v>
      </c>
      <c r="AQ4" s="12">
        <f t="shared" si="13"/>
        <v>0</v>
      </c>
      <c r="AR4" s="12">
        <f t="shared" si="14"/>
        <v>0</v>
      </c>
      <c r="AS4" s="12">
        <f t="shared" si="15"/>
        <v>0</v>
      </c>
      <c r="AT4" s="12">
        <f t="shared" si="16"/>
        <v>0</v>
      </c>
      <c r="AU4" s="12">
        <f t="shared" si="17"/>
        <v>0</v>
      </c>
      <c r="AV4" s="12">
        <f t="shared" si="18"/>
        <v>0</v>
      </c>
      <c r="AW4" s="12">
        <f t="shared" si="19"/>
        <v>0</v>
      </c>
      <c r="AX4" s="12">
        <f t="shared" si="20"/>
        <v>0</v>
      </c>
      <c r="BA4" s="19">
        <f t="shared" si="29"/>
        <v>3</v>
      </c>
      <c r="BB4" s="12">
        <f t="shared" si="30"/>
        <v>1</v>
      </c>
      <c r="BC4" s="12">
        <f t="shared" si="31"/>
        <v>0</v>
      </c>
      <c r="BD4" s="12">
        <f t="shared" si="32"/>
        <v>0</v>
      </c>
      <c r="BE4" s="12">
        <f t="shared" si="33"/>
        <v>1</v>
      </c>
      <c r="BF4" s="12">
        <f t="shared" si="34"/>
        <v>0</v>
      </c>
      <c r="BG4" s="12">
        <f t="shared" si="35"/>
        <v>1</v>
      </c>
      <c r="BH4" s="12">
        <f t="shared" si="36"/>
        <v>1</v>
      </c>
      <c r="BI4" s="12">
        <f t="shared" si="37"/>
        <v>1</v>
      </c>
      <c r="BJ4" s="12">
        <f t="shared" si="38"/>
        <v>0</v>
      </c>
      <c r="BK4" s="12">
        <f t="shared" si="39"/>
        <v>0</v>
      </c>
      <c r="BL4" s="12">
        <f t="shared" si="40"/>
        <v>0</v>
      </c>
      <c r="BM4" s="12">
        <f t="shared" si="41"/>
        <v>0</v>
      </c>
      <c r="BN4" s="12">
        <f t="shared" si="42"/>
        <v>0</v>
      </c>
      <c r="BO4" s="12">
        <f t="shared" si="43"/>
        <v>0</v>
      </c>
      <c r="BP4" s="12">
        <f t="shared" si="44"/>
        <v>0</v>
      </c>
      <c r="BQ4" s="12">
        <f t="shared" si="45"/>
        <v>0</v>
      </c>
      <c r="BT4" s="19">
        <f t="shared" si="46"/>
        <v>3</v>
      </c>
      <c r="BU4" s="12">
        <f t="shared" si="47"/>
        <v>0</v>
      </c>
      <c r="BV4" s="12">
        <f t="shared" si="48"/>
        <v>0</v>
      </c>
      <c r="BW4" s="12">
        <f t="shared" si="49"/>
        <v>0</v>
      </c>
      <c r="BX4" s="12">
        <f t="shared" si="50"/>
        <v>0</v>
      </c>
      <c r="BY4" s="12">
        <f t="shared" si="51"/>
        <v>0</v>
      </c>
      <c r="BZ4" s="12">
        <f t="shared" si="52"/>
        <v>0</v>
      </c>
      <c r="CA4" s="12">
        <f t="shared" si="53"/>
        <v>0</v>
      </c>
      <c r="CB4" s="12">
        <f t="shared" si="54"/>
        <v>0</v>
      </c>
      <c r="CC4" s="12">
        <f t="shared" si="55"/>
        <v>0</v>
      </c>
      <c r="CD4" s="12">
        <f t="shared" si="56"/>
        <v>0</v>
      </c>
      <c r="CE4" s="12">
        <f t="shared" si="57"/>
        <v>0</v>
      </c>
      <c r="CF4" s="12">
        <f t="shared" si="58"/>
        <v>0</v>
      </c>
      <c r="CG4" s="12">
        <f t="shared" si="59"/>
        <v>0</v>
      </c>
      <c r="CH4" s="12">
        <f t="shared" si="60"/>
        <v>0</v>
      </c>
      <c r="CI4" s="12">
        <f t="shared" si="61"/>
        <v>0</v>
      </c>
      <c r="CJ4" s="12">
        <f t="shared" si="62"/>
        <v>0</v>
      </c>
      <c r="CM4" s="19">
        <f t="shared" si="63"/>
        <v>3</v>
      </c>
      <c r="CN4" s="12">
        <f t="shared" si="64"/>
        <v>1</v>
      </c>
      <c r="CO4" s="12">
        <f t="shared" si="65"/>
        <v>0</v>
      </c>
      <c r="CP4" s="12">
        <f t="shared" si="66"/>
        <v>0</v>
      </c>
      <c r="CQ4" s="12">
        <f t="shared" si="67"/>
        <v>1</v>
      </c>
      <c r="CR4" s="12">
        <f t="shared" si="68"/>
        <v>0</v>
      </c>
      <c r="CS4" s="12">
        <f t="shared" si="69"/>
        <v>1</v>
      </c>
      <c r="CT4" s="12">
        <f t="shared" si="70"/>
        <v>1</v>
      </c>
      <c r="CU4" s="12">
        <f t="shared" si="71"/>
        <v>1</v>
      </c>
      <c r="CV4" s="12">
        <f t="shared" si="72"/>
        <v>0</v>
      </c>
      <c r="CW4" s="12">
        <f t="shared" si="73"/>
        <v>0</v>
      </c>
      <c r="CX4" s="12">
        <f t="shared" si="74"/>
        <v>0</v>
      </c>
      <c r="CY4" s="12">
        <f t="shared" si="75"/>
        <v>0</v>
      </c>
      <c r="CZ4" s="12">
        <f t="shared" si="76"/>
        <v>0</v>
      </c>
      <c r="DA4" s="12">
        <f t="shared" si="77"/>
        <v>0</v>
      </c>
      <c r="DB4" s="12">
        <f t="shared" si="78"/>
        <v>0</v>
      </c>
      <c r="DC4" s="12">
        <f t="shared" si="79"/>
        <v>0</v>
      </c>
      <c r="DF4" s="19">
        <f t="shared" si="80"/>
        <v>1</v>
      </c>
      <c r="DG4" s="19">
        <f t="shared" si="81"/>
        <v>0</v>
      </c>
      <c r="DH4" s="19">
        <f t="shared" si="82"/>
        <v>0</v>
      </c>
      <c r="DI4" s="19">
        <f t="shared" si="83"/>
        <v>1</v>
      </c>
      <c r="DJ4" s="19">
        <f t="shared" si="84"/>
        <v>0</v>
      </c>
      <c r="DK4" s="19">
        <f t="shared" si="85"/>
        <v>1</v>
      </c>
      <c r="DL4" s="19">
        <f t="shared" si="86"/>
        <v>1</v>
      </c>
      <c r="DM4" s="19">
        <f t="shared" si="87"/>
        <v>1</v>
      </c>
      <c r="DN4" s="19">
        <f t="shared" si="88"/>
        <v>0</v>
      </c>
      <c r="DO4" s="19">
        <f t="shared" si="89"/>
        <v>0</v>
      </c>
      <c r="DP4" s="19">
        <f t="shared" si="90"/>
        <v>0</v>
      </c>
      <c r="DQ4" s="19">
        <f t="shared" si="91"/>
        <v>0</v>
      </c>
      <c r="DR4" s="19">
        <f t="shared" si="92"/>
        <v>0</v>
      </c>
      <c r="DS4" s="19">
        <f t="shared" si="93"/>
        <v>0</v>
      </c>
      <c r="DT4" s="19">
        <f t="shared" si="94"/>
        <v>0</v>
      </c>
      <c r="DU4" s="19">
        <f t="shared" si="95"/>
        <v>0</v>
      </c>
      <c r="DX4" s="12" t="str">
        <f>IF(MOD('Game (1)'!$G4,2)=0,"hold","break")</f>
        <v>break</v>
      </c>
      <c r="DY4" s="15" t="str">
        <f t="shared" si="96"/>
        <v>Op</v>
      </c>
      <c r="DZ4" s="15">
        <f t="shared" si="97"/>
        <v>0</v>
      </c>
      <c r="EA4" s="15">
        <f t="shared" si="25"/>
        <v>1</v>
      </c>
      <c r="EB4" s="15">
        <f t="shared" si="26"/>
        <v>0</v>
      </c>
      <c r="EC4" s="15">
        <f t="shared" si="98"/>
        <v>1</v>
      </c>
      <c r="ED4" s="20" t="str">
        <f t="shared" si="99"/>
        <v/>
      </c>
      <c r="EE4" s="20" t="str">
        <f t="shared" si="100"/>
        <v/>
      </c>
      <c r="EF4" s="20" t="str">
        <f t="shared" si="101"/>
        <v/>
      </c>
      <c r="EG4" s="20">
        <f t="shared" si="102"/>
        <v>1</v>
      </c>
    </row>
    <row r="5" spans="1:137" ht="15">
      <c r="A5" t="s">
        <v>163</v>
      </c>
      <c r="B5" s="28" t="s">
        <v>164</v>
      </c>
      <c r="F5" s="14">
        <v>4</v>
      </c>
      <c r="G5" s="51">
        <v>0</v>
      </c>
      <c r="H5" s="4"/>
      <c r="I5" s="4">
        <v>1</v>
      </c>
      <c r="J5" s="4"/>
      <c r="K5" s="4">
        <v>1</v>
      </c>
      <c r="L5" s="4">
        <v>1</v>
      </c>
      <c r="M5" s="4"/>
      <c r="N5" s="4"/>
      <c r="O5" s="4">
        <v>1</v>
      </c>
      <c r="P5" s="4">
        <v>1</v>
      </c>
      <c r="Q5" s="15"/>
      <c r="R5" s="15"/>
      <c r="S5" s="15"/>
      <c r="T5" s="15"/>
      <c r="U5" s="15"/>
      <c r="V5" s="15"/>
      <c r="W5" s="15"/>
      <c r="Y5" s="15">
        <f t="shared" si="27"/>
        <v>5</v>
      </c>
      <c r="Z5" s="15" t="str">
        <f t="shared" si="4"/>
        <v>Us hold</v>
      </c>
      <c r="AB5" t="s">
        <v>83</v>
      </c>
      <c r="AC5" s="2">
        <f>MAX(AI58:AX58)</f>
        <v>0.67499999999999993</v>
      </c>
      <c r="AD5" s="30" t="str">
        <f>_xlfn.XLOOKUP(AC5,AI58:AX58,$AI$52:$AX$52)</f>
        <v>Player 5</v>
      </c>
      <c r="AE5" t="s">
        <v>84</v>
      </c>
      <c r="AH5" s="19">
        <f t="shared" si="28"/>
        <v>4</v>
      </c>
      <c r="AI5" s="12">
        <f t="shared" si="5"/>
        <v>0</v>
      </c>
      <c r="AJ5" s="12">
        <f t="shared" si="6"/>
        <v>1</v>
      </c>
      <c r="AK5" s="12">
        <f t="shared" si="7"/>
        <v>0</v>
      </c>
      <c r="AL5" s="12">
        <f t="shared" si="8"/>
        <v>1</v>
      </c>
      <c r="AM5" s="12">
        <f t="shared" si="9"/>
        <v>1</v>
      </c>
      <c r="AN5" s="12">
        <f t="shared" si="10"/>
        <v>0</v>
      </c>
      <c r="AO5" s="12">
        <f t="shared" si="11"/>
        <v>0</v>
      </c>
      <c r="AP5" s="12">
        <f t="shared" si="12"/>
        <v>1</v>
      </c>
      <c r="AQ5" s="12">
        <f t="shared" si="13"/>
        <v>1</v>
      </c>
      <c r="AR5" s="12">
        <f t="shared" si="14"/>
        <v>0</v>
      </c>
      <c r="AS5" s="12">
        <f t="shared" si="15"/>
        <v>0</v>
      </c>
      <c r="AT5" s="12">
        <f t="shared" si="16"/>
        <v>0</v>
      </c>
      <c r="AU5" s="12">
        <f t="shared" si="17"/>
        <v>0</v>
      </c>
      <c r="AV5" s="12">
        <f t="shared" si="18"/>
        <v>0</v>
      </c>
      <c r="AW5" s="12">
        <f t="shared" si="19"/>
        <v>0</v>
      </c>
      <c r="AX5" s="12">
        <f t="shared" si="20"/>
        <v>0</v>
      </c>
      <c r="BA5" s="19">
        <f t="shared" si="29"/>
        <v>4</v>
      </c>
      <c r="BB5" s="12">
        <f t="shared" si="30"/>
        <v>0</v>
      </c>
      <c r="BC5" s="12">
        <f t="shared" si="31"/>
        <v>0</v>
      </c>
      <c r="BD5" s="12">
        <f t="shared" si="32"/>
        <v>0</v>
      </c>
      <c r="BE5" s="12">
        <f t="shared" si="33"/>
        <v>0</v>
      </c>
      <c r="BF5" s="12">
        <f t="shared" si="34"/>
        <v>0</v>
      </c>
      <c r="BG5" s="12">
        <f t="shared" si="35"/>
        <v>0</v>
      </c>
      <c r="BH5" s="12">
        <f t="shared" si="36"/>
        <v>0</v>
      </c>
      <c r="BI5" s="12">
        <f t="shared" si="37"/>
        <v>0</v>
      </c>
      <c r="BJ5" s="12">
        <f t="shared" si="38"/>
        <v>0</v>
      </c>
      <c r="BK5" s="12">
        <f t="shared" si="39"/>
        <v>0</v>
      </c>
      <c r="BL5" s="12">
        <f t="shared" si="40"/>
        <v>0</v>
      </c>
      <c r="BM5" s="12">
        <f t="shared" si="41"/>
        <v>0</v>
      </c>
      <c r="BN5" s="12">
        <f t="shared" si="42"/>
        <v>0</v>
      </c>
      <c r="BO5" s="12">
        <f t="shared" si="43"/>
        <v>0</v>
      </c>
      <c r="BP5" s="12">
        <f t="shared" si="44"/>
        <v>0</v>
      </c>
      <c r="BQ5" s="12">
        <f t="shared" si="45"/>
        <v>0</v>
      </c>
      <c r="BT5" s="19">
        <f t="shared" si="46"/>
        <v>4</v>
      </c>
      <c r="BU5" s="12">
        <f t="shared" si="47"/>
        <v>0</v>
      </c>
      <c r="BV5" s="12">
        <f t="shared" si="48"/>
        <v>0</v>
      </c>
      <c r="BW5" s="12">
        <f t="shared" si="49"/>
        <v>0</v>
      </c>
      <c r="BX5" s="12">
        <f t="shared" si="50"/>
        <v>0</v>
      </c>
      <c r="BY5" s="12">
        <f t="shared" si="51"/>
        <v>0</v>
      </c>
      <c r="BZ5" s="12">
        <f t="shared" si="52"/>
        <v>0</v>
      </c>
      <c r="CA5" s="12">
        <f t="shared" si="53"/>
        <v>0</v>
      </c>
      <c r="CB5" s="12">
        <f t="shared" si="54"/>
        <v>0</v>
      </c>
      <c r="CC5" s="12">
        <f t="shared" si="55"/>
        <v>0</v>
      </c>
      <c r="CD5" s="12">
        <f t="shared" si="56"/>
        <v>0</v>
      </c>
      <c r="CE5" s="12">
        <f t="shared" si="57"/>
        <v>0</v>
      </c>
      <c r="CF5" s="12">
        <f t="shared" si="58"/>
        <v>0</v>
      </c>
      <c r="CG5" s="12">
        <f t="shared" si="59"/>
        <v>0</v>
      </c>
      <c r="CH5" s="12">
        <f t="shared" si="60"/>
        <v>0</v>
      </c>
      <c r="CI5" s="12">
        <f t="shared" si="61"/>
        <v>0</v>
      </c>
      <c r="CJ5" s="12">
        <f t="shared" si="62"/>
        <v>0</v>
      </c>
      <c r="CM5" s="19">
        <f t="shared" si="63"/>
        <v>4</v>
      </c>
      <c r="CN5" s="12">
        <f t="shared" si="64"/>
        <v>0</v>
      </c>
      <c r="CO5" s="12">
        <f t="shared" si="65"/>
        <v>0</v>
      </c>
      <c r="CP5" s="12">
        <f t="shared" si="66"/>
        <v>0</v>
      </c>
      <c r="CQ5" s="12">
        <f t="shared" si="67"/>
        <v>0</v>
      </c>
      <c r="CR5" s="12">
        <f t="shared" si="68"/>
        <v>0</v>
      </c>
      <c r="CS5" s="12">
        <f t="shared" si="69"/>
        <v>0</v>
      </c>
      <c r="CT5" s="12">
        <f t="shared" si="70"/>
        <v>0</v>
      </c>
      <c r="CU5" s="12">
        <f t="shared" si="71"/>
        <v>0</v>
      </c>
      <c r="CV5" s="12">
        <f t="shared" si="72"/>
        <v>0</v>
      </c>
      <c r="CW5" s="12">
        <f t="shared" si="73"/>
        <v>0</v>
      </c>
      <c r="CX5" s="12">
        <f t="shared" si="74"/>
        <v>0</v>
      </c>
      <c r="CY5" s="12">
        <f t="shared" si="75"/>
        <v>0</v>
      </c>
      <c r="CZ5" s="12">
        <f t="shared" si="76"/>
        <v>0</v>
      </c>
      <c r="DA5" s="12">
        <f t="shared" si="77"/>
        <v>0</v>
      </c>
      <c r="DB5" s="12">
        <f t="shared" si="78"/>
        <v>0</v>
      </c>
      <c r="DC5" s="12">
        <f t="shared" si="79"/>
        <v>0</v>
      </c>
      <c r="DF5" s="19">
        <f t="shared" si="80"/>
        <v>0</v>
      </c>
      <c r="DG5" s="19">
        <f t="shared" si="81"/>
        <v>1</v>
      </c>
      <c r="DH5" s="19">
        <f t="shared" si="82"/>
        <v>0</v>
      </c>
      <c r="DI5" s="19">
        <f t="shared" si="83"/>
        <v>1</v>
      </c>
      <c r="DJ5" s="19">
        <f t="shared" si="84"/>
        <v>1</v>
      </c>
      <c r="DK5" s="19">
        <f t="shared" si="85"/>
        <v>0</v>
      </c>
      <c r="DL5" s="19">
        <f t="shared" si="86"/>
        <v>0</v>
      </c>
      <c r="DM5" s="19">
        <f t="shared" si="87"/>
        <v>1</v>
      </c>
      <c r="DN5" s="19">
        <f t="shared" si="88"/>
        <v>1</v>
      </c>
      <c r="DO5" s="19">
        <f t="shared" si="89"/>
        <v>0</v>
      </c>
      <c r="DP5" s="19">
        <f t="shared" si="90"/>
        <v>0</v>
      </c>
      <c r="DQ5" s="19">
        <f t="shared" si="91"/>
        <v>0</v>
      </c>
      <c r="DR5" s="19">
        <f t="shared" si="92"/>
        <v>0</v>
      </c>
      <c r="DS5" s="19">
        <f t="shared" si="93"/>
        <v>0</v>
      </c>
      <c r="DT5" s="19">
        <f t="shared" si="94"/>
        <v>0</v>
      </c>
      <c r="DU5" s="19">
        <f t="shared" si="95"/>
        <v>0</v>
      </c>
      <c r="DX5" s="15" t="str">
        <f>IF(MOD('Game (1)'!$G5,2)=0,"hold","break")</f>
        <v>hold</v>
      </c>
      <c r="DY5" s="15" t="str">
        <f t="shared" si="96"/>
        <v>Us</v>
      </c>
      <c r="DZ5" s="15">
        <f t="shared" si="97"/>
        <v>1</v>
      </c>
      <c r="EA5" s="15">
        <f t="shared" si="25"/>
        <v>0</v>
      </c>
      <c r="EB5" s="15">
        <f t="shared" si="26"/>
        <v>0</v>
      </c>
      <c r="EC5" s="15">
        <f t="shared" si="98"/>
        <v>0</v>
      </c>
      <c r="ED5" s="20">
        <f t="shared" si="99"/>
        <v>0</v>
      </c>
      <c r="EE5" s="20" t="str">
        <f t="shared" si="100"/>
        <v/>
      </c>
      <c r="EF5" s="20" t="str">
        <f t="shared" si="101"/>
        <v/>
      </c>
      <c r="EG5" s="20" t="str">
        <f t="shared" si="102"/>
        <v/>
      </c>
    </row>
    <row r="6" spans="1:137" ht="15">
      <c r="A6" t="s">
        <v>165</v>
      </c>
      <c r="B6" s="28">
        <v>5</v>
      </c>
      <c r="F6" s="11">
        <v>5</v>
      </c>
      <c r="G6" s="50">
        <v>0</v>
      </c>
      <c r="H6" s="49">
        <v>1</v>
      </c>
      <c r="I6" s="49">
        <v>1</v>
      </c>
      <c r="J6" s="49">
        <v>1</v>
      </c>
      <c r="K6" s="49"/>
      <c r="L6" s="49"/>
      <c r="M6" s="49">
        <v>1</v>
      </c>
      <c r="N6" s="49"/>
      <c r="O6" s="49">
        <v>1</v>
      </c>
      <c r="P6" s="49"/>
      <c r="Q6" s="12"/>
      <c r="R6" s="12"/>
      <c r="S6" s="12"/>
      <c r="T6" s="12"/>
      <c r="U6" s="12"/>
      <c r="V6" s="12"/>
      <c r="W6" s="12"/>
      <c r="Y6" s="12">
        <f t="shared" si="27"/>
        <v>5</v>
      </c>
      <c r="Z6" s="12" t="str">
        <f t="shared" si="4"/>
        <v>Op hold</v>
      </c>
      <c r="AB6" t="s">
        <v>88</v>
      </c>
      <c r="AC6" s="2">
        <f>MAX(AI48:AX48)</f>
        <v>0.82352941176470584</v>
      </c>
      <c r="AD6" s="30" t="str">
        <f>_xlfn.XLOOKUP(AC6,AI48:AX48,$AI$45:$AX$45)</f>
        <v>Marius</v>
      </c>
      <c r="AE6" t="s">
        <v>89</v>
      </c>
      <c r="AH6" s="19">
        <f t="shared" si="28"/>
        <v>5</v>
      </c>
      <c r="AI6" s="12">
        <f t="shared" si="5"/>
        <v>0</v>
      </c>
      <c r="AJ6" s="12">
        <f t="shared" si="6"/>
        <v>0</v>
      </c>
      <c r="AK6" s="12">
        <f t="shared" si="7"/>
        <v>0</v>
      </c>
      <c r="AL6" s="12">
        <f t="shared" si="8"/>
        <v>0</v>
      </c>
      <c r="AM6" s="12">
        <f t="shared" si="9"/>
        <v>0</v>
      </c>
      <c r="AN6" s="12">
        <f t="shared" si="10"/>
        <v>0</v>
      </c>
      <c r="AO6" s="12">
        <f t="shared" si="11"/>
        <v>0</v>
      </c>
      <c r="AP6" s="12">
        <f t="shared" si="12"/>
        <v>0</v>
      </c>
      <c r="AQ6" s="12">
        <f t="shared" si="13"/>
        <v>0</v>
      </c>
      <c r="AR6" s="12">
        <f t="shared" si="14"/>
        <v>0</v>
      </c>
      <c r="AS6" s="12">
        <f t="shared" si="15"/>
        <v>0</v>
      </c>
      <c r="AT6" s="12">
        <f t="shared" si="16"/>
        <v>0</v>
      </c>
      <c r="AU6" s="12">
        <f t="shared" si="17"/>
        <v>0</v>
      </c>
      <c r="AV6" s="12">
        <f t="shared" si="18"/>
        <v>0</v>
      </c>
      <c r="AW6" s="12">
        <f t="shared" si="19"/>
        <v>0</v>
      </c>
      <c r="AX6" s="12">
        <f t="shared" si="20"/>
        <v>0</v>
      </c>
      <c r="BA6" s="19">
        <f t="shared" si="29"/>
        <v>5</v>
      </c>
      <c r="BB6" s="12">
        <f t="shared" si="30"/>
        <v>0</v>
      </c>
      <c r="BC6" s="12">
        <f t="shared" si="31"/>
        <v>0</v>
      </c>
      <c r="BD6" s="12">
        <f t="shared" si="32"/>
        <v>0</v>
      </c>
      <c r="BE6" s="12">
        <f t="shared" si="33"/>
        <v>0</v>
      </c>
      <c r="BF6" s="12">
        <f t="shared" si="34"/>
        <v>0</v>
      </c>
      <c r="BG6" s="12">
        <f t="shared" si="35"/>
        <v>0</v>
      </c>
      <c r="BH6" s="12">
        <f t="shared" si="36"/>
        <v>0</v>
      </c>
      <c r="BI6" s="12">
        <f t="shared" si="37"/>
        <v>0</v>
      </c>
      <c r="BJ6" s="12">
        <f t="shared" si="38"/>
        <v>0</v>
      </c>
      <c r="BK6" s="12">
        <f t="shared" si="39"/>
        <v>0</v>
      </c>
      <c r="BL6" s="12">
        <f t="shared" si="40"/>
        <v>0</v>
      </c>
      <c r="BM6" s="12">
        <f t="shared" si="41"/>
        <v>0</v>
      </c>
      <c r="BN6" s="12">
        <f t="shared" si="42"/>
        <v>0</v>
      </c>
      <c r="BO6" s="12">
        <f t="shared" si="43"/>
        <v>0</v>
      </c>
      <c r="BP6" s="12">
        <f t="shared" si="44"/>
        <v>0</v>
      </c>
      <c r="BQ6" s="12">
        <f t="shared" si="45"/>
        <v>0</v>
      </c>
      <c r="BT6" s="19">
        <f t="shared" si="46"/>
        <v>5</v>
      </c>
      <c r="BU6" s="12">
        <f t="shared" si="47"/>
        <v>0</v>
      </c>
      <c r="BV6" s="12">
        <f t="shared" si="48"/>
        <v>0</v>
      </c>
      <c r="BW6" s="12">
        <f t="shared" si="49"/>
        <v>0</v>
      </c>
      <c r="BX6" s="12">
        <f t="shared" si="50"/>
        <v>0</v>
      </c>
      <c r="BY6" s="12">
        <f t="shared" si="51"/>
        <v>0</v>
      </c>
      <c r="BZ6" s="12">
        <f t="shared" si="52"/>
        <v>0</v>
      </c>
      <c r="CA6" s="12">
        <f t="shared" si="53"/>
        <v>0</v>
      </c>
      <c r="CB6" s="12">
        <f t="shared" si="54"/>
        <v>0</v>
      </c>
      <c r="CC6" s="12">
        <f t="shared" si="55"/>
        <v>0</v>
      </c>
      <c r="CD6" s="12">
        <f t="shared" si="56"/>
        <v>0</v>
      </c>
      <c r="CE6" s="12">
        <f t="shared" si="57"/>
        <v>0</v>
      </c>
      <c r="CF6" s="12">
        <f t="shared" si="58"/>
        <v>0</v>
      </c>
      <c r="CG6" s="12">
        <f t="shared" si="59"/>
        <v>0</v>
      </c>
      <c r="CH6" s="12">
        <f t="shared" si="60"/>
        <v>0</v>
      </c>
      <c r="CI6" s="12">
        <f t="shared" si="61"/>
        <v>0</v>
      </c>
      <c r="CJ6" s="12">
        <f t="shared" si="62"/>
        <v>0</v>
      </c>
      <c r="CM6" s="19">
        <f t="shared" si="63"/>
        <v>5</v>
      </c>
      <c r="CN6" s="12">
        <f t="shared" si="64"/>
        <v>1</v>
      </c>
      <c r="CO6" s="12">
        <f t="shared" si="65"/>
        <v>1</v>
      </c>
      <c r="CP6" s="12">
        <f t="shared" si="66"/>
        <v>1</v>
      </c>
      <c r="CQ6" s="12">
        <f t="shared" si="67"/>
        <v>0</v>
      </c>
      <c r="CR6" s="12">
        <f t="shared" si="68"/>
        <v>0</v>
      </c>
      <c r="CS6" s="12">
        <f t="shared" si="69"/>
        <v>1</v>
      </c>
      <c r="CT6" s="12">
        <f t="shared" si="70"/>
        <v>0</v>
      </c>
      <c r="CU6" s="12">
        <f t="shared" si="71"/>
        <v>1</v>
      </c>
      <c r="CV6" s="12">
        <f t="shared" si="72"/>
        <v>0</v>
      </c>
      <c r="CW6" s="12">
        <f t="shared" si="73"/>
        <v>0</v>
      </c>
      <c r="CX6" s="12">
        <f t="shared" si="74"/>
        <v>0</v>
      </c>
      <c r="CY6" s="12">
        <f t="shared" si="75"/>
        <v>0</v>
      </c>
      <c r="CZ6" s="12">
        <f t="shared" si="76"/>
        <v>0</v>
      </c>
      <c r="DA6" s="12">
        <f t="shared" si="77"/>
        <v>0</v>
      </c>
      <c r="DB6" s="12">
        <f t="shared" si="78"/>
        <v>0</v>
      </c>
      <c r="DC6" s="12">
        <f t="shared" si="79"/>
        <v>0</v>
      </c>
      <c r="DF6" s="19">
        <f t="shared" si="80"/>
        <v>0</v>
      </c>
      <c r="DG6" s="19">
        <f t="shared" si="81"/>
        <v>0</v>
      </c>
      <c r="DH6" s="19">
        <f t="shared" si="82"/>
        <v>0</v>
      </c>
      <c r="DI6" s="19">
        <f t="shared" si="83"/>
        <v>0</v>
      </c>
      <c r="DJ6" s="19">
        <f t="shared" si="84"/>
        <v>0</v>
      </c>
      <c r="DK6" s="19">
        <f t="shared" si="85"/>
        <v>0</v>
      </c>
      <c r="DL6" s="19">
        <f t="shared" si="86"/>
        <v>0</v>
      </c>
      <c r="DM6" s="19">
        <f t="shared" si="87"/>
        <v>0</v>
      </c>
      <c r="DN6" s="19">
        <f t="shared" si="88"/>
        <v>0</v>
      </c>
      <c r="DO6" s="19">
        <f t="shared" si="89"/>
        <v>0</v>
      </c>
      <c r="DP6" s="19">
        <f t="shared" si="90"/>
        <v>0</v>
      </c>
      <c r="DQ6" s="19">
        <f t="shared" si="91"/>
        <v>0</v>
      </c>
      <c r="DR6" s="19">
        <f t="shared" si="92"/>
        <v>0</v>
      </c>
      <c r="DS6" s="19">
        <f t="shared" si="93"/>
        <v>0</v>
      </c>
      <c r="DT6" s="19">
        <f t="shared" si="94"/>
        <v>0</v>
      </c>
      <c r="DU6" s="19">
        <f t="shared" si="95"/>
        <v>0</v>
      </c>
      <c r="DX6" s="12" t="str">
        <f>IF(MOD('Game (1)'!$G6,2)=0,"hold","break")</f>
        <v>hold</v>
      </c>
      <c r="DY6" s="15" t="str">
        <f t="shared" si="96"/>
        <v>Op</v>
      </c>
      <c r="DZ6" s="15">
        <f t="shared" si="97"/>
        <v>0</v>
      </c>
      <c r="EA6" s="15">
        <f t="shared" si="25"/>
        <v>0</v>
      </c>
      <c r="EB6" s="15">
        <f t="shared" si="26"/>
        <v>0</v>
      </c>
      <c r="EC6" s="15">
        <f t="shared" si="98"/>
        <v>1</v>
      </c>
      <c r="ED6" s="20" t="str">
        <f t="shared" si="99"/>
        <v/>
      </c>
      <c r="EE6" s="20" t="str">
        <f t="shared" si="100"/>
        <v/>
      </c>
      <c r="EF6" s="20">
        <f t="shared" si="101"/>
        <v>0</v>
      </c>
      <c r="EG6" s="20" t="str">
        <f t="shared" si="102"/>
        <v/>
      </c>
    </row>
    <row r="7" spans="1:137" ht="15">
      <c r="F7" s="14">
        <v>6</v>
      </c>
      <c r="G7" s="51">
        <v>0</v>
      </c>
      <c r="H7" s="4">
        <v>1</v>
      </c>
      <c r="I7" s="4"/>
      <c r="J7" s="4"/>
      <c r="K7" s="4"/>
      <c r="L7" s="4">
        <v>1</v>
      </c>
      <c r="M7" s="4">
        <v>1</v>
      </c>
      <c r="N7" s="4"/>
      <c r="O7" s="4">
        <v>1</v>
      </c>
      <c r="P7" s="4">
        <v>1</v>
      </c>
      <c r="Q7" s="15"/>
      <c r="R7" s="15"/>
      <c r="S7" s="15"/>
      <c r="T7" s="15"/>
      <c r="U7" s="15"/>
      <c r="V7" s="15"/>
      <c r="W7" s="15"/>
      <c r="Y7" s="15">
        <f t="shared" si="27"/>
        <v>5</v>
      </c>
      <c r="Z7" s="15" t="str">
        <f t="shared" si="4"/>
        <v>Us hold</v>
      </c>
      <c r="AB7" t="s">
        <v>93</v>
      </c>
      <c r="AC7" s="2">
        <f>MAX(AI53:AX53)</f>
        <v>38</v>
      </c>
      <c r="AD7" s="30" t="str">
        <f>_xlfn.XLOOKUP(AC7,AI53:AX53,AI52:AX52)</f>
        <v>Player 8</v>
      </c>
      <c r="AE7" t="s">
        <v>94</v>
      </c>
      <c r="AH7" s="19">
        <f t="shared" si="28"/>
        <v>6</v>
      </c>
      <c r="AI7" s="12">
        <f t="shared" si="5"/>
        <v>1</v>
      </c>
      <c r="AJ7" s="12">
        <f t="shared" si="6"/>
        <v>0</v>
      </c>
      <c r="AK7" s="12">
        <f t="shared" si="7"/>
        <v>0</v>
      </c>
      <c r="AL7" s="12">
        <f t="shared" si="8"/>
        <v>0</v>
      </c>
      <c r="AM7" s="12">
        <f t="shared" si="9"/>
        <v>1</v>
      </c>
      <c r="AN7" s="12">
        <f t="shared" si="10"/>
        <v>1</v>
      </c>
      <c r="AO7" s="12">
        <f t="shared" si="11"/>
        <v>0</v>
      </c>
      <c r="AP7" s="12">
        <f t="shared" si="12"/>
        <v>1</v>
      </c>
      <c r="AQ7" s="12">
        <f t="shared" si="13"/>
        <v>1</v>
      </c>
      <c r="AR7" s="12">
        <f t="shared" si="14"/>
        <v>0</v>
      </c>
      <c r="AS7" s="12">
        <f t="shared" si="15"/>
        <v>0</v>
      </c>
      <c r="AT7" s="12">
        <f t="shared" si="16"/>
        <v>0</v>
      </c>
      <c r="AU7" s="12">
        <f t="shared" si="17"/>
        <v>0</v>
      </c>
      <c r="AV7" s="12">
        <f t="shared" si="18"/>
        <v>0</v>
      </c>
      <c r="AW7" s="12">
        <f t="shared" si="19"/>
        <v>0</v>
      </c>
      <c r="AX7" s="12">
        <f t="shared" si="20"/>
        <v>0</v>
      </c>
      <c r="BA7" s="19">
        <f t="shared" si="29"/>
        <v>6</v>
      </c>
      <c r="BB7" s="12">
        <f t="shared" si="30"/>
        <v>0</v>
      </c>
      <c r="BC7" s="12">
        <f t="shared" si="31"/>
        <v>0</v>
      </c>
      <c r="BD7" s="12">
        <f t="shared" si="32"/>
        <v>0</v>
      </c>
      <c r="BE7" s="12">
        <f t="shared" si="33"/>
        <v>0</v>
      </c>
      <c r="BF7" s="12">
        <f t="shared" si="34"/>
        <v>0</v>
      </c>
      <c r="BG7" s="12">
        <f t="shared" si="35"/>
        <v>0</v>
      </c>
      <c r="BH7" s="12">
        <f t="shared" si="36"/>
        <v>0</v>
      </c>
      <c r="BI7" s="12">
        <f t="shared" si="37"/>
        <v>0</v>
      </c>
      <c r="BJ7" s="12">
        <f t="shared" si="38"/>
        <v>0</v>
      </c>
      <c r="BK7" s="12">
        <f t="shared" si="39"/>
        <v>0</v>
      </c>
      <c r="BL7" s="12">
        <f t="shared" si="40"/>
        <v>0</v>
      </c>
      <c r="BM7" s="12">
        <f t="shared" si="41"/>
        <v>0</v>
      </c>
      <c r="BN7" s="12">
        <f t="shared" si="42"/>
        <v>0</v>
      </c>
      <c r="BO7" s="12">
        <f t="shared" si="43"/>
        <v>0</v>
      </c>
      <c r="BP7" s="12">
        <f t="shared" si="44"/>
        <v>0</v>
      </c>
      <c r="BQ7" s="12">
        <f t="shared" si="45"/>
        <v>0</v>
      </c>
      <c r="BT7" s="19">
        <f t="shared" si="46"/>
        <v>6</v>
      </c>
      <c r="BU7" s="12">
        <f t="shared" si="47"/>
        <v>0</v>
      </c>
      <c r="BV7" s="12">
        <f t="shared" si="48"/>
        <v>0</v>
      </c>
      <c r="BW7" s="12">
        <f t="shared" si="49"/>
        <v>0</v>
      </c>
      <c r="BX7" s="12">
        <f t="shared" si="50"/>
        <v>0</v>
      </c>
      <c r="BY7" s="12">
        <f t="shared" si="51"/>
        <v>0</v>
      </c>
      <c r="BZ7" s="12">
        <f t="shared" si="52"/>
        <v>0</v>
      </c>
      <c r="CA7" s="12">
        <f t="shared" si="53"/>
        <v>0</v>
      </c>
      <c r="CB7" s="12">
        <f t="shared" si="54"/>
        <v>0</v>
      </c>
      <c r="CC7" s="12">
        <f t="shared" si="55"/>
        <v>0</v>
      </c>
      <c r="CD7" s="12">
        <f t="shared" si="56"/>
        <v>0</v>
      </c>
      <c r="CE7" s="12">
        <f t="shared" si="57"/>
        <v>0</v>
      </c>
      <c r="CF7" s="12">
        <f t="shared" si="58"/>
        <v>0</v>
      </c>
      <c r="CG7" s="12">
        <f t="shared" si="59"/>
        <v>0</v>
      </c>
      <c r="CH7" s="12">
        <f t="shared" si="60"/>
        <v>0</v>
      </c>
      <c r="CI7" s="12">
        <f t="shared" si="61"/>
        <v>0</v>
      </c>
      <c r="CJ7" s="12">
        <f t="shared" si="62"/>
        <v>0</v>
      </c>
      <c r="CM7" s="19">
        <f t="shared" si="63"/>
        <v>6</v>
      </c>
      <c r="CN7" s="12">
        <f t="shared" si="64"/>
        <v>0</v>
      </c>
      <c r="CO7" s="12">
        <f t="shared" si="65"/>
        <v>0</v>
      </c>
      <c r="CP7" s="12">
        <f t="shared" si="66"/>
        <v>0</v>
      </c>
      <c r="CQ7" s="12">
        <f t="shared" si="67"/>
        <v>0</v>
      </c>
      <c r="CR7" s="12">
        <f t="shared" si="68"/>
        <v>0</v>
      </c>
      <c r="CS7" s="12">
        <f t="shared" si="69"/>
        <v>0</v>
      </c>
      <c r="CT7" s="12">
        <f t="shared" si="70"/>
        <v>0</v>
      </c>
      <c r="CU7" s="12">
        <f t="shared" si="71"/>
        <v>0</v>
      </c>
      <c r="CV7" s="12">
        <f t="shared" si="72"/>
        <v>0</v>
      </c>
      <c r="CW7" s="12">
        <f t="shared" si="73"/>
        <v>0</v>
      </c>
      <c r="CX7" s="12">
        <f t="shared" si="74"/>
        <v>0</v>
      </c>
      <c r="CY7" s="12">
        <f t="shared" si="75"/>
        <v>0</v>
      </c>
      <c r="CZ7" s="12">
        <f t="shared" si="76"/>
        <v>0</v>
      </c>
      <c r="DA7" s="12">
        <f t="shared" si="77"/>
        <v>0</v>
      </c>
      <c r="DB7" s="12">
        <f t="shared" si="78"/>
        <v>0</v>
      </c>
      <c r="DC7" s="12">
        <f t="shared" si="79"/>
        <v>0</v>
      </c>
      <c r="DF7" s="19">
        <f t="shared" si="80"/>
        <v>1</v>
      </c>
      <c r="DG7" s="19">
        <f t="shared" si="81"/>
        <v>0</v>
      </c>
      <c r="DH7" s="19">
        <f t="shared" si="82"/>
        <v>0</v>
      </c>
      <c r="DI7" s="19">
        <f t="shared" si="83"/>
        <v>0</v>
      </c>
      <c r="DJ7" s="19">
        <f t="shared" si="84"/>
        <v>1</v>
      </c>
      <c r="DK7" s="19">
        <f t="shared" si="85"/>
        <v>1</v>
      </c>
      <c r="DL7" s="19">
        <f t="shared" si="86"/>
        <v>0</v>
      </c>
      <c r="DM7" s="19">
        <f t="shared" si="87"/>
        <v>1</v>
      </c>
      <c r="DN7" s="19">
        <f t="shared" si="88"/>
        <v>1</v>
      </c>
      <c r="DO7" s="19">
        <f t="shared" si="89"/>
        <v>0</v>
      </c>
      <c r="DP7" s="19">
        <f t="shared" si="90"/>
        <v>0</v>
      </c>
      <c r="DQ7" s="19">
        <f t="shared" si="91"/>
        <v>0</v>
      </c>
      <c r="DR7" s="19">
        <f t="shared" si="92"/>
        <v>0</v>
      </c>
      <c r="DS7" s="19">
        <f t="shared" si="93"/>
        <v>0</v>
      </c>
      <c r="DT7" s="19">
        <f t="shared" si="94"/>
        <v>0</v>
      </c>
      <c r="DU7" s="19">
        <f t="shared" si="95"/>
        <v>0</v>
      </c>
      <c r="DX7" s="15" t="str">
        <f>IF(MOD('Game (1)'!$G7,2)=0,"hold","break")</f>
        <v>hold</v>
      </c>
      <c r="DY7" s="15" t="str">
        <f t="shared" si="96"/>
        <v>Us</v>
      </c>
      <c r="DZ7" s="15">
        <f t="shared" si="97"/>
        <v>1</v>
      </c>
      <c r="EA7" s="15">
        <f t="shared" si="25"/>
        <v>0</v>
      </c>
      <c r="EB7" s="15">
        <f t="shared" si="26"/>
        <v>0</v>
      </c>
      <c r="EC7" s="15">
        <f t="shared" si="98"/>
        <v>0</v>
      </c>
      <c r="ED7" s="20">
        <f t="shared" si="99"/>
        <v>0</v>
      </c>
      <c r="EE7" s="20" t="str">
        <f t="shared" si="100"/>
        <v/>
      </c>
      <c r="EF7" s="20" t="str">
        <f t="shared" si="101"/>
        <v/>
      </c>
      <c r="EG7" s="20" t="str">
        <f t="shared" si="102"/>
        <v/>
      </c>
    </row>
    <row r="8" spans="1:137" ht="15">
      <c r="A8" s="1" t="s">
        <v>166</v>
      </c>
      <c r="B8" s="1"/>
      <c r="F8" s="11">
        <v>7</v>
      </c>
      <c r="G8" s="50">
        <v>10</v>
      </c>
      <c r="H8" s="49"/>
      <c r="I8" s="49">
        <v>1</v>
      </c>
      <c r="J8" s="49">
        <v>1</v>
      </c>
      <c r="K8" s="49">
        <v>1</v>
      </c>
      <c r="L8" s="49"/>
      <c r="M8" s="49">
        <v>1</v>
      </c>
      <c r="N8" s="49"/>
      <c r="O8" s="49">
        <v>1</v>
      </c>
      <c r="P8" s="49"/>
      <c r="Q8" s="12"/>
      <c r="R8" s="12"/>
      <c r="S8" s="12"/>
      <c r="T8" s="12"/>
      <c r="U8" s="12"/>
      <c r="V8" s="12"/>
      <c r="W8" s="12"/>
      <c r="Y8" s="12">
        <f t="shared" si="27"/>
        <v>5</v>
      </c>
      <c r="Z8" s="12" t="str">
        <f t="shared" si="4"/>
        <v>Op hold</v>
      </c>
      <c r="AB8" t="s">
        <v>96</v>
      </c>
      <c r="AC8" s="2">
        <f>MAX(AI54:AX54)</f>
        <v>5.6</v>
      </c>
      <c r="AD8" s="30" t="str">
        <f>_xlfn.XLOOKUP(AC8,AI54:AX54,AI52:AX52)</f>
        <v>Player 3</v>
      </c>
      <c r="AE8" t="s">
        <v>97</v>
      </c>
      <c r="AH8" s="19">
        <f t="shared" si="28"/>
        <v>7</v>
      </c>
      <c r="AI8" s="12">
        <f t="shared" si="5"/>
        <v>0</v>
      </c>
      <c r="AJ8" s="12">
        <f t="shared" si="6"/>
        <v>0</v>
      </c>
      <c r="AK8" s="12">
        <f t="shared" si="7"/>
        <v>0</v>
      </c>
      <c r="AL8" s="12">
        <f t="shared" si="8"/>
        <v>0</v>
      </c>
      <c r="AM8" s="12">
        <f t="shared" si="9"/>
        <v>0</v>
      </c>
      <c r="AN8" s="12">
        <f t="shared" si="10"/>
        <v>0</v>
      </c>
      <c r="AO8" s="12">
        <f t="shared" si="11"/>
        <v>0</v>
      </c>
      <c r="AP8" s="12">
        <f t="shared" si="12"/>
        <v>0</v>
      </c>
      <c r="AQ8" s="12">
        <f t="shared" si="13"/>
        <v>0</v>
      </c>
      <c r="AR8" s="12">
        <f t="shared" si="14"/>
        <v>0</v>
      </c>
      <c r="AS8" s="12">
        <f t="shared" si="15"/>
        <v>0</v>
      </c>
      <c r="AT8" s="12">
        <f t="shared" si="16"/>
        <v>0</v>
      </c>
      <c r="AU8" s="12">
        <f t="shared" si="17"/>
        <v>0</v>
      </c>
      <c r="AV8" s="12">
        <f t="shared" si="18"/>
        <v>0</v>
      </c>
      <c r="AW8" s="12">
        <f t="shared" si="19"/>
        <v>0</v>
      </c>
      <c r="AX8" s="12">
        <f t="shared" si="20"/>
        <v>0</v>
      </c>
      <c r="BA8" s="19">
        <f t="shared" si="29"/>
        <v>7</v>
      </c>
      <c r="BB8" s="12">
        <f t="shared" si="30"/>
        <v>0</v>
      </c>
      <c r="BC8" s="12">
        <f t="shared" si="31"/>
        <v>5</v>
      </c>
      <c r="BD8" s="12">
        <f t="shared" si="32"/>
        <v>5</v>
      </c>
      <c r="BE8" s="12">
        <f t="shared" si="33"/>
        <v>5</v>
      </c>
      <c r="BF8" s="12">
        <f t="shared" si="34"/>
        <v>0</v>
      </c>
      <c r="BG8" s="12">
        <f t="shared" si="35"/>
        <v>5</v>
      </c>
      <c r="BH8" s="12">
        <f t="shared" si="36"/>
        <v>0</v>
      </c>
      <c r="BI8" s="12">
        <f t="shared" si="37"/>
        <v>5</v>
      </c>
      <c r="BJ8" s="12">
        <f t="shared" si="38"/>
        <v>0</v>
      </c>
      <c r="BK8" s="12">
        <f t="shared" si="39"/>
        <v>0</v>
      </c>
      <c r="BL8" s="12">
        <f t="shared" si="40"/>
        <v>0</v>
      </c>
      <c r="BM8" s="12">
        <f t="shared" si="41"/>
        <v>0</v>
      </c>
      <c r="BN8" s="12">
        <f t="shared" si="42"/>
        <v>0</v>
      </c>
      <c r="BO8" s="12">
        <f t="shared" si="43"/>
        <v>0</v>
      </c>
      <c r="BP8" s="12">
        <f t="shared" si="44"/>
        <v>0</v>
      </c>
      <c r="BQ8" s="12">
        <f t="shared" si="45"/>
        <v>0</v>
      </c>
      <c r="BT8" s="19">
        <f t="shared" si="46"/>
        <v>7</v>
      </c>
      <c r="BU8" s="12">
        <f t="shared" si="47"/>
        <v>0</v>
      </c>
      <c r="BV8" s="12">
        <f t="shared" si="48"/>
        <v>5</v>
      </c>
      <c r="BW8" s="12">
        <f t="shared" si="49"/>
        <v>5</v>
      </c>
      <c r="BX8" s="12">
        <f t="shared" si="50"/>
        <v>5</v>
      </c>
      <c r="BY8" s="12">
        <f t="shared" si="51"/>
        <v>0</v>
      </c>
      <c r="BZ8" s="12">
        <f t="shared" si="52"/>
        <v>5</v>
      </c>
      <c r="CA8" s="12">
        <f t="shared" si="53"/>
        <v>0</v>
      </c>
      <c r="CB8" s="12">
        <f t="shared" si="54"/>
        <v>5</v>
      </c>
      <c r="CC8" s="12">
        <f t="shared" si="55"/>
        <v>0</v>
      </c>
      <c r="CD8" s="12">
        <f t="shared" si="56"/>
        <v>0</v>
      </c>
      <c r="CE8" s="12">
        <f t="shared" si="57"/>
        <v>0</v>
      </c>
      <c r="CF8" s="12">
        <f t="shared" si="58"/>
        <v>0</v>
      </c>
      <c r="CG8" s="12">
        <f t="shared" si="59"/>
        <v>0</v>
      </c>
      <c r="CH8" s="12">
        <f t="shared" si="60"/>
        <v>0</v>
      </c>
      <c r="CI8" s="12">
        <f t="shared" si="61"/>
        <v>0</v>
      </c>
      <c r="CJ8" s="12">
        <f t="shared" si="62"/>
        <v>0</v>
      </c>
      <c r="CM8" s="19">
        <f t="shared" si="63"/>
        <v>7</v>
      </c>
      <c r="CN8" s="12">
        <f t="shared" si="64"/>
        <v>0</v>
      </c>
      <c r="CO8" s="12">
        <f t="shared" si="65"/>
        <v>1</v>
      </c>
      <c r="CP8" s="12">
        <f t="shared" si="66"/>
        <v>1</v>
      </c>
      <c r="CQ8" s="12">
        <f t="shared" si="67"/>
        <v>1</v>
      </c>
      <c r="CR8" s="12">
        <f t="shared" si="68"/>
        <v>0</v>
      </c>
      <c r="CS8" s="12">
        <f t="shared" si="69"/>
        <v>1</v>
      </c>
      <c r="CT8" s="12">
        <f t="shared" si="70"/>
        <v>0</v>
      </c>
      <c r="CU8" s="12">
        <f t="shared" si="71"/>
        <v>1</v>
      </c>
      <c r="CV8" s="12">
        <f t="shared" si="72"/>
        <v>0</v>
      </c>
      <c r="CW8" s="12">
        <f t="shared" si="73"/>
        <v>0</v>
      </c>
      <c r="CX8" s="12">
        <f t="shared" si="74"/>
        <v>0</v>
      </c>
      <c r="CY8" s="12">
        <f t="shared" si="75"/>
        <v>0</v>
      </c>
      <c r="CZ8" s="12">
        <f t="shared" si="76"/>
        <v>0</v>
      </c>
      <c r="DA8" s="12">
        <f t="shared" si="77"/>
        <v>0</v>
      </c>
      <c r="DB8" s="12">
        <f t="shared" si="78"/>
        <v>0</v>
      </c>
      <c r="DC8" s="12">
        <f t="shared" si="79"/>
        <v>0</v>
      </c>
      <c r="DF8" s="19">
        <f t="shared" si="80"/>
        <v>0</v>
      </c>
      <c r="DG8" s="19">
        <f t="shared" si="81"/>
        <v>0</v>
      </c>
      <c r="DH8" s="19">
        <f t="shared" si="82"/>
        <v>0</v>
      </c>
      <c r="DI8" s="19">
        <f t="shared" si="83"/>
        <v>0</v>
      </c>
      <c r="DJ8" s="19">
        <f t="shared" si="84"/>
        <v>0</v>
      </c>
      <c r="DK8" s="19">
        <f t="shared" si="85"/>
        <v>0</v>
      </c>
      <c r="DL8" s="19">
        <f t="shared" si="86"/>
        <v>0</v>
      </c>
      <c r="DM8" s="19">
        <f t="shared" si="87"/>
        <v>0</v>
      </c>
      <c r="DN8" s="19">
        <f t="shared" si="88"/>
        <v>0</v>
      </c>
      <c r="DO8" s="19">
        <f t="shared" si="89"/>
        <v>0</v>
      </c>
      <c r="DP8" s="19">
        <f t="shared" si="90"/>
        <v>0</v>
      </c>
      <c r="DQ8" s="19">
        <f t="shared" si="91"/>
        <v>0</v>
      </c>
      <c r="DR8" s="19">
        <f t="shared" si="92"/>
        <v>0</v>
      </c>
      <c r="DS8" s="19">
        <f t="shared" si="93"/>
        <v>0</v>
      </c>
      <c r="DT8" s="19">
        <f t="shared" si="94"/>
        <v>0</v>
      </c>
      <c r="DU8" s="19">
        <f t="shared" si="95"/>
        <v>0</v>
      </c>
      <c r="DX8" s="12" t="str">
        <f>IF(MOD('Game (1)'!$G8,2)=0,"hold","break")</f>
        <v>hold</v>
      </c>
      <c r="DY8" s="15" t="str">
        <f t="shared" si="96"/>
        <v>Op</v>
      </c>
      <c r="DZ8" s="15">
        <f t="shared" si="97"/>
        <v>0</v>
      </c>
      <c r="EA8" s="15">
        <f t="shared" si="25"/>
        <v>5</v>
      </c>
      <c r="EB8" s="15">
        <f t="shared" si="26"/>
        <v>5</v>
      </c>
      <c r="EC8" s="15">
        <f t="shared" si="98"/>
        <v>1</v>
      </c>
      <c r="ED8" s="20" t="str">
        <f t="shared" si="99"/>
        <v/>
      </c>
      <c r="EE8" s="20" t="str">
        <f t="shared" si="100"/>
        <v/>
      </c>
      <c r="EF8" s="20">
        <f t="shared" si="101"/>
        <v>10</v>
      </c>
      <c r="EG8" s="20" t="str">
        <f t="shared" si="102"/>
        <v/>
      </c>
    </row>
    <row r="9" spans="1:137" ht="15">
      <c r="A9" t="s">
        <v>50</v>
      </c>
      <c r="B9">
        <f>'Front Page'!E14</f>
        <v>9</v>
      </c>
      <c r="F9" s="14">
        <v>8</v>
      </c>
      <c r="G9" s="51">
        <v>0</v>
      </c>
      <c r="H9" s="4">
        <v>1</v>
      </c>
      <c r="I9" s="4"/>
      <c r="J9" s="4"/>
      <c r="K9" s="4">
        <v>1</v>
      </c>
      <c r="L9" s="4">
        <v>1</v>
      </c>
      <c r="M9" s="4"/>
      <c r="N9" s="4"/>
      <c r="O9" s="4">
        <v>1</v>
      </c>
      <c r="P9" s="4">
        <v>1</v>
      </c>
      <c r="Q9" s="15"/>
      <c r="R9" s="15"/>
      <c r="S9" s="15"/>
      <c r="T9" s="15"/>
      <c r="U9" s="15"/>
      <c r="V9" s="15"/>
      <c r="W9" s="15"/>
      <c r="Y9" s="15">
        <f t="shared" si="27"/>
        <v>5</v>
      </c>
      <c r="Z9" s="15" t="str">
        <f t="shared" si="4"/>
        <v>Us hold</v>
      </c>
      <c r="AB9" t="s">
        <v>86</v>
      </c>
      <c r="AC9" s="2">
        <f>MAX(AI55:AX55)</f>
        <v>29.25</v>
      </c>
      <c r="AD9" s="30" t="str">
        <f>_xlfn.XLOOKUP(AC9,AI55:AX55,AI52:AX52)</f>
        <v>Player 9</v>
      </c>
      <c r="AE9" t="s">
        <v>167</v>
      </c>
      <c r="AH9" s="19">
        <f t="shared" si="28"/>
        <v>8</v>
      </c>
      <c r="AI9" s="12">
        <f t="shared" si="5"/>
        <v>1</v>
      </c>
      <c r="AJ9" s="12">
        <f t="shared" si="6"/>
        <v>0</v>
      </c>
      <c r="AK9" s="12">
        <f t="shared" si="7"/>
        <v>0</v>
      </c>
      <c r="AL9" s="12">
        <f t="shared" si="8"/>
        <v>1</v>
      </c>
      <c r="AM9" s="12">
        <f t="shared" si="9"/>
        <v>1</v>
      </c>
      <c r="AN9" s="12">
        <f t="shared" si="10"/>
        <v>0</v>
      </c>
      <c r="AO9" s="12">
        <f t="shared" si="11"/>
        <v>0</v>
      </c>
      <c r="AP9" s="12">
        <f t="shared" si="12"/>
        <v>1</v>
      </c>
      <c r="AQ9" s="12">
        <f t="shared" si="13"/>
        <v>1</v>
      </c>
      <c r="AR9" s="12">
        <f t="shared" si="14"/>
        <v>0</v>
      </c>
      <c r="AS9" s="12">
        <f t="shared" si="15"/>
        <v>0</v>
      </c>
      <c r="AT9" s="12">
        <f t="shared" si="16"/>
        <v>0</v>
      </c>
      <c r="AU9" s="12">
        <f t="shared" si="17"/>
        <v>0</v>
      </c>
      <c r="AV9" s="12">
        <f t="shared" si="18"/>
        <v>0</v>
      </c>
      <c r="AW9" s="12">
        <f t="shared" si="19"/>
        <v>0</v>
      </c>
      <c r="AX9" s="12">
        <f t="shared" si="20"/>
        <v>0</v>
      </c>
      <c r="BA9" s="19">
        <f t="shared" si="29"/>
        <v>8</v>
      </c>
      <c r="BB9" s="12">
        <f t="shared" si="30"/>
        <v>0</v>
      </c>
      <c r="BC9" s="12">
        <f t="shared" si="31"/>
        <v>0</v>
      </c>
      <c r="BD9" s="12">
        <f t="shared" si="32"/>
        <v>0</v>
      </c>
      <c r="BE9" s="12">
        <f t="shared" si="33"/>
        <v>0</v>
      </c>
      <c r="BF9" s="12">
        <f t="shared" si="34"/>
        <v>0</v>
      </c>
      <c r="BG9" s="12">
        <f t="shared" si="35"/>
        <v>0</v>
      </c>
      <c r="BH9" s="12">
        <f t="shared" si="36"/>
        <v>0</v>
      </c>
      <c r="BI9" s="12">
        <f t="shared" si="37"/>
        <v>0</v>
      </c>
      <c r="BJ9" s="12">
        <f t="shared" si="38"/>
        <v>0</v>
      </c>
      <c r="BK9" s="12">
        <f t="shared" si="39"/>
        <v>0</v>
      </c>
      <c r="BL9" s="12">
        <f t="shared" si="40"/>
        <v>0</v>
      </c>
      <c r="BM9" s="12">
        <f t="shared" si="41"/>
        <v>0</v>
      </c>
      <c r="BN9" s="12">
        <f t="shared" si="42"/>
        <v>0</v>
      </c>
      <c r="BO9" s="12">
        <f t="shared" si="43"/>
        <v>0</v>
      </c>
      <c r="BP9" s="12">
        <f t="shared" si="44"/>
        <v>0</v>
      </c>
      <c r="BQ9" s="12">
        <f t="shared" si="45"/>
        <v>0</v>
      </c>
      <c r="BT9" s="19">
        <f t="shared" si="46"/>
        <v>8</v>
      </c>
      <c r="BU9" s="12">
        <f t="shared" si="47"/>
        <v>0</v>
      </c>
      <c r="BV9" s="12">
        <f t="shared" si="48"/>
        <v>0</v>
      </c>
      <c r="BW9" s="12">
        <f t="shared" si="49"/>
        <v>0</v>
      </c>
      <c r="BX9" s="12">
        <f t="shared" si="50"/>
        <v>0</v>
      </c>
      <c r="BY9" s="12">
        <f t="shared" si="51"/>
        <v>0</v>
      </c>
      <c r="BZ9" s="12">
        <f t="shared" si="52"/>
        <v>0</v>
      </c>
      <c r="CA9" s="12">
        <f t="shared" si="53"/>
        <v>0</v>
      </c>
      <c r="CB9" s="12">
        <f t="shared" si="54"/>
        <v>0</v>
      </c>
      <c r="CC9" s="12">
        <f t="shared" si="55"/>
        <v>0</v>
      </c>
      <c r="CD9" s="12">
        <f t="shared" si="56"/>
        <v>0</v>
      </c>
      <c r="CE9" s="12">
        <f t="shared" si="57"/>
        <v>0</v>
      </c>
      <c r="CF9" s="12">
        <f t="shared" si="58"/>
        <v>0</v>
      </c>
      <c r="CG9" s="12">
        <f t="shared" si="59"/>
        <v>0</v>
      </c>
      <c r="CH9" s="12">
        <f t="shared" si="60"/>
        <v>0</v>
      </c>
      <c r="CI9" s="12">
        <f t="shared" si="61"/>
        <v>0</v>
      </c>
      <c r="CJ9" s="12">
        <f t="shared" si="62"/>
        <v>0</v>
      </c>
      <c r="CM9" s="19">
        <f t="shared" si="63"/>
        <v>8</v>
      </c>
      <c r="CN9" s="12">
        <f t="shared" si="64"/>
        <v>0</v>
      </c>
      <c r="CO9" s="12">
        <f t="shared" si="65"/>
        <v>0</v>
      </c>
      <c r="CP9" s="12">
        <f t="shared" si="66"/>
        <v>0</v>
      </c>
      <c r="CQ9" s="12">
        <f t="shared" si="67"/>
        <v>0</v>
      </c>
      <c r="CR9" s="12">
        <f t="shared" si="68"/>
        <v>0</v>
      </c>
      <c r="CS9" s="12">
        <f t="shared" si="69"/>
        <v>0</v>
      </c>
      <c r="CT9" s="12">
        <f t="shared" si="70"/>
        <v>0</v>
      </c>
      <c r="CU9" s="12">
        <f t="shared" si="71"/>
        <v>0</v>
      </c>
      <c r="CV9" s="12">
        <f t="shared" si="72"/>
        <v>0</v>
      </c>
      <c r="CW9" s="12">
        <f t="shared" si="73"/>
        <v>0</v>
      </c>
      <c r="CX9" s="12">
        <f t="shared" si="74"/>
        <v>0</v>
      </c>
      <c r="CY9" s="12">
        <f t="shared" si="75"/>
        <v>0</v>
      </c>
      <c r="CZ9" s="12">
        <f t="shared" si="76"/>
        <v>0</v>
      </c>
      <c r="DA9" s="12">
        <f t="shared" si="77"/>
        <v>0</v>
      </c>
      <c r="DB9" s="12">
        <f t="shared" si="78"/>
        <v>0</v>
      </c>
      <c r="DC9" s="12">
        <f t="shared" si="79"/>
        <v>0</v>
      </c>
      <c r="DF9" s="19">
        <f t="shared" si="80"/>
        <v>1</v>
      </c>
      <c r="DG9" s="19">
        <f t="shared" si="81"/>
        <v>0</v>
      </c>
      <c r="DH9" s="19">
        <f t="shared" si="82"/>
        <v>0</v>
      </c>
      <c r="DI9" s="19">
        <f t="shared" si="83"/>
        <v>1</v>
      </c>
      <c r="DJ9" s="19">
        <f t="shared" si="84"/>
        <v>1</v>
      </c>
      <c r="DK9" s="19">
        <f t="shared" si="85"/>
        <v>0</v>
      </c>
      <c r="DL9" s="19">
        <f t="shared" si="86"/>
        <v>0</v>
      </c>
      <c r="DM9" s="19">
        <f t="shared" si="87"/>
        <v>1</v>
      </c>
      <c r="DN9" s="19">
        <f t="shared" si="88"/>
        <v>1</v>
      </c>
      <c r="DO9" s="19">
        <f t="shared" si="89"/>
        <v>0</v>
      </c>
      <c r="DP9" s="19">
        <f t="shared" si="90"/>
        <v>0</v>
      </c>
      <c r="DQ9" s="19">
        <f t="shared" si="91"/>
        <v>0</v>
      </c>
      <c r="DR9" s="19">
        <f t="shared" si="92"/>
        <v>0</v>
      </c>
      <c r="DS9" s="19">
        <f t="shared" si="93"/>
        <v>0</v>
      </c>
      <c r="DT9" s="19">
        <f t="shared" si="94"/>
        <v>0</v>
      </c>
      <c r="DU9" s="19">
        <f t="shared" si="95"/>
        <v>0</v>
      </c>
      <c r="DX9" s="15" t="str">
        <f>IF(MOD('Game (1)'!$G9,2)=0,"hold","break")</f>
        <v>hold</v>
      </c>
      <c r="DY9" s="15" t="str">
        <f t="shared" si="96"/>
        <v>Us</v>
      </c>
      <c r="DZ9" s="15">
        <f t="shared" si="97"/>
        <v>1</v>
      </c>
      <c r="EA9" s="15">
        <f t="shared" si="25"/>
        <v>0</v>
      </c>
      <c r="EB9" s="15">
        <f t="shared" si="26"/>
        <v>0</v>
      </c>
      <c r="EC9" s="15">
        <f t="shared" si="98"/>
        <v>0</v>
      </c>
      <c r="ED9" s="20">
        <f t="shared" si="99"/>
        <v>0</v>
      </c>
      <c r="EE9" s="20" t="str">
        <f t="shared" si="100"/>
        <v/>
      </c>
      <c r="EF9" s="20" t="str">
        <f t="shared" si="101"/>
        <v/>
      </c>
      <c r="EG9" s="20" t="str">
        <f t="shared" si="102"/>
        <v/>
      </c>
    </row>
    <row r="10" spans="1:137" ht="15">
      <c r="A10" t="s">
        <v>72</v>
      </c>
      <c r="B10">
        <f>COUNTA($G$2:$G$30)</f>
        <v>11</v>
      </c>
      <c r="F10" s="11">
        <v>9</v>
      </c>
      <c r="G10" s="50">
        <v>3</v>
      </c>
      <c r="H10" s="49">
        <v>1</v>
      </c>
      <c r="I10" s="49">
        <v>1</v>
      </c>
      <c r="J10" s="49"/>
      <c r="K10" s="49"/>
      <c r="L10" s="49">
        <v>1</v>
      </c>
      <c r="M10" s="49">
        <v>1</v>
      </c>
      <c r="N10" s="49"/>
      <c r="O10" s="49">
        <v>1</v>
      </c>
      <c r="P10" s="49"/>
      <c r="Q10" s="12"/>
      <c r="R10" s="12"/>
      <c r="S10" s="12"/>
      <c r="T10" s="12"/>
      <c r="U10" s="12"/>
      <c r="V10" s="12"/>
      <c r="W10" s="12"/>
      <c r="Y10" s="12">
        <f t="shared" si="27"/>
        <v>5</v>
      </c>
      <c r="Z10" s="12" t="str">
        <f t="shared" si="4"/>
        <v>Us break</v>
      </c>
      <c r="AB10" t="s">
        <v>91</v>
      </c>
      <c r="AC10" s="2">
        <f>MIN(AI56:AX56)</f>
        <v>6.7230769230769241</v>
      </c>
      <c r="AD10" s="30" t="str">
        <f>_xlfn.XLOOKUP(AC10,AI56:AX56,AI52:AX52)</f>
        <v>Player 3</v>
      </c>
      <c r="AH10" s="19">
        <f t="shared" si="28"/>
        <v>9</v>
      </c>
      <c r="AI10" s="12">
        <f t="shared" si="5"/>
        <v>1</v>
      </c>
      <c r="AJ10" s="12">
        <f t="shared" si="6"/>
        <v>1</v>
      </c>
      <c r="AK10" s="12">
        <f t="shared" si="7"/>
        <v>0</v>
      </c>
      <c r="AL10" s="12">
        <f t="shared" si="8"/>
        <v>0</v>
      </c>
      <c r="AM10" s="12">
        <f t="shared" si="9"/>
        <v>1</v>
      </c>
      <c r="AN10" s="12">
        <f t="shared" si="10"/>
        <v>1</v>
      </c>
      <c r="AO10" s="12">
        <f t="shared" si="11"/>
        <v>0</v>
      </c>
      <c r="AP10" s="12">
        <f t="shared" si="12"/>
        <v>1</v>
      </c>
      <c r="AQ10" s="12">
        <f t="shared" si="13"/>
        <v>0</v>
      </c>
      <c r="AR10" s="12">
        <f t="shared" si="14"/>
        <v>0</v>
      </c>
      <c r="AS10" s="12">
        <f t="shared" si="15"/>
        <v>0</v>
      </c>
      <c r="AT10" s="12">
        <f t="shared" si="16"/>
        <v>0</v>
      </c>
      <c r="AU10" s="12">
        <f t="shared" si="17"/>
        <v>0</v>
      </c>
      <c r="AV10" s="12">
        <f t="shared" si="18"/>
        <v>0</v>
      </c>
      <c r="AW10" s="12">
        <f t="shared" si="19"/>
        <v>0</v>
      </c>
      <c r="AX10" s="12">
        <f t="shared" si="20"/>
        <v>0</v>
      </c>
      <c r="BA10" s="19">
        <f t="shared" si="29"/>
        <v>9</v>
      </c>
      <c r="BB10" s="12">
        <f t="shared" si="30"/>
        <v>1</v>
      </c>
      <c r="BC10" s="12">
        <f t="shared" si="31"/>
        <v>1</v>
      </c>
      <c r="BD10" s="12">
        <f t="shared" si="32"/>
        <v>0</v>
      </c>
      <c r="BE10" s="12">
        <f t="shared" si="33"/>
        <v>0</v>
      </c>
      <c r="BF10" s="12">
        <f t="shared" si="34"/>
        <v>1</v>
      </c>
      <c r="BG10" s="12">
        <f t="shared" si="35"/>
        <v>1</v>
      </c>
      <c r="BH10" s="12">
        <f t="shared" si="36"/>
        <v>0</v>
      </c>
      <c r="BI10" s="12">
        <f t="shared" si="37"/>
        <v>1</v>
      </c>
      <c r="BJ10" s="12">
        <f t="shared" si="38"/>
        <v>0</v>
      </c>
      <c r="BK10" s="12">
        <f t="shared" si="39"/>
        <v>0</v>
      </c>
      <c r="BL10" s="12">
        <f t="shared" si="40"/>
        <v>0</v>
      </c>
      <c r="BM10" s="12">
        <f t="shared" si="41"/>
        <v>0</v>
      </c>
      <c r="BN10" s="12">
        <f t="shared" si="42"/>
        <v>0</v>
      </c>
      <c r="BO10" s="12">
        <f t="shared" si="43"/>
        <v>0</v>
      </c>
      <c r="BP10" s="12">
        <f t="shared" si="44"/>
        <v>0</v>
      </c>
      <c r="BQ10" s="12">
        <f t="shared" si="45"/>
        <v>0</v>
      </c>
      <c r="BT10" s="19">
        <f t="shared" si="46"/>
        <v>9</v>
      </c>
      <c r="BU10" s="12">
        <f t="shared" si="47"/>
        <v>2</v>
      </c>
      <c r="BV10" s="12">
        <f t="shared" si="48"/>
        <v>2</v>
      </c>
      <c r="BW10" s="12">
        <f t="shared" si="49"/>
        <v>0</v>
      </c>
      <c r="BX10" s="12">
        <f t="shared" si="50"/>
        <v>0</v>
      </c>
      <c r="BY10" s="12">
        <f t="shared" si="51"/>
        <v>2</v>
      </c>
      <c r="BZ10" s="12">
        <f t="shared" si="52"/>
        <v>2</v>
      </c>
      <c r="CA10" s="12">
        <f t="shared" si="53"/>
        <v>0</v>
      </c>
      <c r="CB10" s="12">
        <f t="shared" si="54"/>
        <v>2</v>
      </c>
      <c r="CC10" s="12">
        <f t="shared" si="55"/>
        <v>0</v>
      </c>
      <c r="CD10" s="12">
        <f t="shared" si="56"/>
        <v>0</v>
      </c>
      <c r="CE10" s="12">
        <f t="shared" si="57"/>
        <v>0</v>
      </c>
      <c r="CF10" s="12">
        <f t="shared" si="58"/>
        <v>0</v>
      </c>
      <c r="CG10" s="12">
        <f t="shared" si="59"/>
        <v>0</v>
      </c>
      <c r="CH10" s="12">
        <f t="shared" si="60"/>
        <v>0</v>
      </c>
      <c r="CI10" s="12">
        <f t="shared" si="61"/>
        <v>0</v>
      </c>
      <c r="CJ10" s="12">
        <f t="shared" si="62"/>
        <v>0</v>
      </c>
      <c r="CM10" s="19">
        <f t="shared" si="63"/>
        <v>9</v>
      </c>
      <c r="CN10" s="12">
        <f t="shared" si="64"/>
        <v>0</v>
      </c>
      <c r="CO10" s="12">
        <f t="shared" si="65"/>
        <v>0</v>
      </c>
      <c r="CP10" s="12">
        <f t="shared" si="66"/>
        <v>0</v>
      </c>
      <c r="CQ10" s="12">
        <f t="shared" si="67"/>
        <v>0</v>
      </c>
      <c r="CR10" s="12">
        <f t="shared" si="68"/>
        <v>0</v>
      </c>
      <c r="CS10" s="12">
        <f t="shared" si="69"/>
        <v>0</v>
      </c>
      <c r="CT10" s="12">
        <f t="shared" si="70"/>
        <v>0</v>
      </c>
      <c r="CU10" s="12">
        <f t="shared" si="71"/>
        <v>0</v>
      </c>
      <c r="CV10" s="12">
        <f t="shared" si="72"/>
        <v>0</v>
      </c>
      <c r="CW10" s="12">
        <f t="shared" si="73"/>
        <v>0</v>
      </c>
      <c r="CX10" s="12">
        <f t="shared" si="74"/>
        <v>0</v>
      </c>
      <c r="CY10" s="12">
        <f t="shared" si="75"/>
        <v>0</v>
      </c>
      <c r="CZ10" s="12">
        <f t="shared" si="76"/>
        <v>0</v>
      </c>
      <c r="DA10" s="12">
        <f t="shared" si="77"/>
        <v>0</v>
      </c>
      <c r="DB10" s="12">
        <f t="shared" si="78"/>
        <v>0</v>
      </c>
      <c r="DC10" s="12">
        <f t="shared" si="79"/>
        <v>0</v>
      </c>
      <c r="DF10" s="19">
        <f t="shared" si="80"/>
        <v>0</v>
      </c>
      <c r="DG10" s="19">
        <f t="shared" si="81"/>
        <v>0</v>
      </c>
      <c r="DH10" s="19">
        <f t="shared" si="82"/>
        <v>0</v>
      </c>
      <c r="DI10" s="19">
        <f t="shared" si="83"/>
        <v>0</v>
      </c>
      <c r="DJ10" s="19">
        <f t="shared" si="84"/>
        <v>0</v>
      </c>
      <c r="DK10" s="19">
        <f t="shared" si="85"/>
        <v>0</v>
      </c>
      <c r="DL10" s="19">
        <f t="shared" si="86"/>
        <v>0</v>
      </c>
      <c r="DM10" s="19">
        <f t="shared" si="87"/>
        <v>0</v>
      </c>
      <c r="DN10" s="19">
        <f t="shared" si="88"/>
        <v>0</v>
      </c>
      <c r="DO10" s="19">
        <f t="shared" si="89"/>
        <v>0</v>
      </c>
      <c r="DP10" s="19">
        <f t="shared" si="90"/>
        <v>0</v>
      </c>
      <c r="DQ10" s="19">
        <f t="shared" si="91"/>
        <v>0</v>
      </c>
      <c r="DR10" s="19">
        <f t="shared" si="92"/>
        <v>0</v>
      </c>
      <c r="DS10" s="19">
        <f t="shared" si="93"/>
        <v>0</v>
      </c>
      <c r="DT10" s="19">
        <f t="shared" si="94"/>
        <v>0</v>
      </c>
      <c r="DU10" s="19">
        <f t="shared" si="95"/>
        <v>0</v>
      </c>
      <c r="DX10" s="12" t="str">
        <f>IF(MOD('Game (1)'!$G10,2)=0,"hold","break")</f>
        <v>break</v>
      </c>
      <c r="DY10" s="15" t="str">
        <f t="shared" si="96"/>
        <v>Us</v>
      </c>
      <c r="DZ10" s="15">
        <f t="shared" si="97"/>
        <v>1</v>
      </c>
      <c r="EA10" s="15">
        <f t="shared" si="25"/>
        <v>1</v>
      </c>
      <c r="EB10" s="15">
        <f t="shared" si="26"/>
        <v>2</v>
      </c>
      <c r="EC10" s="15">
        <f t="shared" si="98"/>
        <v>0</v>
      </c>
      <c r="ED10" s="20" t="str">
        <f t="shared" si="99"/>
        <v/>
      </c>
      <c r="EE10" s="20">
        <f t="shared" si="100"/>
        <v>3</v>
      </c>
      <c r="EF10" s="20" t="str">
        <f t="shared" si="101"/>
        <v/>
      </c>
      <c r="EG10" s="20" t="str">
        <f t="shared" si="102"/>
        <v/>
      </c>
    </row>
    <row r="11" spans="1:137" ht="15">
      <c r="A11" t="s">
        <v>77</v>
      </c>
      <c r="B11">
        <f>B19+B20</f>
        <v>27</v>
      </c>
      <c r="F11" s="14">
        <v>10</v>
      </c>
      <c r="G11" s="51">
        <v>7</v>
      </c>
      <c r="H11" s="4"/>
      <c r="I11" s="4">
        <v>1</v>
      </c>
      <c r="J11" s="4">
        <v>1</v>
      </c>
      <c r="K11" s="4"/>
      <c r="L11" s="4">
        <v>1</v>
      </c>
      <c r="M11" s="4">
        <v>1</v>
      </c>
      <c r="N11" s="4"/>
      <c r="O11" s="4">
        <v>1</v>
      </c>
      <c r="P11" s="4"/>
      <c r="Q11" s="15"/>
      <c r="R11" s="15"/>
      <c r="S11" s="15"/>
      <c r="T11" s="15"/>
      <c r="U11" s="15"/>
      <c r="V11" s="15"/>
      <c r="W11" s="15"/>
      <c r="Y11" s="15">
        <f t="shared" si="27"/>
        <v>5</v>
      </c>
      <c r="Z11" s="15" t="str">
        <f t="shared" si="4"/>
        <v>Us break</v>
      </c>
      <c r="AD11" s="30"/>
      <c r="AH11" s="19">
        <f t="shared" si="28"/>
        <v>10</v>
      </c>
      <c r="AI11" s="12">
        <f t="shared" si="5"/>
        <v>0</v>
      </c>
      <c r="AJ11" s="12">
        <f t="shared" si="6"/>
        <v>1</v>
      </c>
      <c r="AK11" s="12">
        <f t="shared" si="7"/>
        <v>1</v>
      </c>
      <c r="AL11" s="12">
        <f t="shared" si="8"/>
        <v>0</v>
      </c>
      <c r="AM11" s="12">
        <f t="shared" si="9"/>
        <v>1</v>
      </c>
      <c r="AN11" s="12">
        <f t="shared" si="10"/>
        <v>1</v>
      </c>
      <c r="AO11" s="12">
        <f t="shared" si="11"/>
        <v>0</v>
      </c>
      <c r="AP11" s="12">
        <f t="shared" si="12"/>
        <v>1</v>
      </c>
      <c r="AQ11" s="12">
        <f t="shared" si="13"/>
        <v>0</v>
      </c>
      <c r="AR11" s="12">
        <f t="shared" si="14"/>
        <v>0</v>
      </c>
      <c r="AS11" s="12">
        <f t="shared" si="15"/>
        <v>0</v>
      </c>
      <c r="AT11" s="12">
        <f t="shared" si="16"/>
        <v>0</v>
      </c>
      <c r="AU11" s="12">
        <f t="shared" si="17"/>
        <v>0</v>
      </c>
      <c r="AV11" s="12">
        <f t="shared" si="18"/>
        <v>0</v>
      </c>
      <c r="AW11" s="12">
        <f t="shared" si="19"/>
        <v>0</v>
      </c>
      <c r="AX11" s="12">
        <f t="shared" si="20"/>
        <v>0</v>
      </c>
      <c r="BA11" s="19">
        <f t="shared" si="29"/>
        <v>10</v>
      </c>
      <c r="BB11" s="12">
        <f t="shared" si="30"/>
        <v>0</v>
      </c>
      <c r="BC11" s="12">
        <f t="shared" si="31"/>
        <v>3</v>
      </c>
      <c r="BD11" s="12">
        <f t="shared" si="32"/>
        <v>3</v>
      </c>
      <c r="BE11" s="12">
        <f t="shared" si="33"/>
        <v>0</v>
      </c>
      <c r="BF11" s="12">
        <f t="shared" si="34"/>
        <v>3</v>
      </c>
      <c r="BG11" s="12">
        <f t="shared" si="35"/>
        <v>3</v>
      </c>
      <c r="BH11" s="12">
        <f t="shared" si="36"/>
        <v>0</v>
      </c>
      <c r="BI11" s="12">
        <f t="shared" si="37"/>
        <v>3</v>
      </c>
      <c r="BJ11" s="12">
        <f t="shared" si="38"/>
        <v>0</v>
      </c>
      <c r="BK11" s="12">
        <f t="shared" si="39"/>
        <v>0</v>
      </c>
      <c r="BL11" s="12">
        <f t="shared" si="40"/>
        <v>0</v>
      </c>
      <c r="BM11" s="12">
        <f t="shared" si="41"/>
        <v>0</v>
      </c>
      <c r="BN11" s="12">
        <f t="shared" si="42"/>
        <v>0</v>
      </c>
      <c r="BO11" s="12">
        <f t="shared" si="43"/>
        <v>0</v>
      </c>
      <c r="BP11" s="12">
        <f t="shared" si="44"/>
        <v>0</v>
      </c>
      <c r="BQ11" s="12">
        <f t="shared" si="45"/>
        <v>0</v>
      </c>
      <c r="BT11" s="19">
        <f t="shared" si="46"/>
        <v>10</v>
      </c>
      <c r="BU11" s="12">
        <f t="shared" si="47"/>
        <v>0</v>
      </c>
      <c r="BV11" s="12">
        <f t="shared" si="48"/>
        <v>4</v>
      </c>
      <c r="BW11" s="12">
        <f t="shared" si="49"/>
        <v>4</v>
      </c>
      <c r="BX11" s="12">
        <f t="shared" si="50"/>
        <v>0</v>
      </c>
      <c r="BY11" s="12">
        <f t="shared" si="51"/>
        <v>4</v>
      </c>
      <c r="BZ11" s="12">
        <f t="shared" si="52"/>
        <v>4</v>
      </c>
      <c r="CA11" s="12">
        <f t="shared" si="53"/>
        <v>0</v>
      </c>
      <c r="CB11" s="12">
        <f t="shared" si="54"/>
        <v>4</v>
      </c>
      <c r="CC11" s="12">
        <f t="shared" si="55"/>
        <v>0</v>
      </c>
      <c r="CD11" s="12">
        <f t="shared" si="56"/>
        <v>0</v>
      </c>
      <c r="CE11" s="12">
        <f t="shared" si="57"/>
        <v>0</v>
      </c>
      <c r="CF11" s="12">
        <f t="shared" si="58"/>
        <v>0</v>
      </c>
      <c r="CG11" s="12">
        <f t="shared" si="59"/>
        <v>0</v>
      </c>
      <c r="CH11" s="12">
        <f t="shared" si="60"/>
        <v>0</v>
      </c>
      <c r="CI11" s="12">
        <f t="shared" si="61"/>
        <v>0</v>
      </c>
      <c r="CJ11" s="12">
        <f t="shared" si="62"/>
        <v>0</v>
      </c>
      <c r="CM11" s="19">
        <f t="shared" si="63"/>
        <v>10</v>
      </c>
      <c r="CN11" s="12">
        <f t="shared" si="64"/>
        <v>0</v>
      </c>
      <c r="CO11" s="12">
        <f t="shared" si="65"/>
        <v>0</v>
      </c>
      <c r="CP11" s="12">
        <f t="shared" si="66"/>
        <v>0</v>
      </c>
      <c r="CQ11" s="12">
        <f t="shared" si="67"/>
        <v>0</v>
      </c>
      <c r="CR11" s="12">
        <f t="shared" si="68"/>
        <v>0</v>
      </c>
      <c r="CS11" s="12">
        <f t="shared" si="69"/>
        <v>0</v>
      </c>
      <c r="CT11" s="12">
        <f t="shared" si="70"/>
        <v>0</v>
      </c>
      <c r="CU11" s="12">
        <f t="shared" si="71"/>
        <v>0</v>
      </c>
      <c r="CV11" s="12">
        <f t="shared" si="72"/>
        <v>0</v>
      </c>
      <c r="CW11" s="12">
        <f t="shared" si="73"/>
        <v>0</v>
      </c>
      <c r="CX11" s="12">
        <f t="shared" si="74"/>
        <v>0</v>
      </c>
      <c r="CY11" s="12">
        <f t="shared" si="75"/>
        <v>0</v>
      </c>
      <c r="CZ11" s="12">
        <f t="shared" si="76"/>
        <v>0</v>
      </c>
      <c r="DA11" s="12">
        <f t="shared" si="77"/>
        <v>0</v>
      </c>
      <c r="DB11" s="12">
        <f t="shared" si="78"/>
        <v>0</v>
      </c>
      <c r="DC11" s="12">
        <f t="shared" si="79"/>
        <v>0</v>
      </c>
      <c r="DF11" s="19">
        <f t="shared" si="80"/>
        <v>0</v>
      </c>
      <c r="DG11" s="19">
        <f t="shared" si="81"/>
        <v>0</v>
      </c>
      <c r="DH11" s="19">
        <f t="shared" si="82"/>
        <v>0</v>
      </c>
      <c r="DI11" s="19">
        <f t="shared" si="83"/>
        <v>0</v>
      </c>
      <c r="DJ11" s="19">
        <f t="shared" si="84"/>
        <v>0</v>
      </c>
      <c r="DK11" s="19">
        <f t="shared" si="85"/>
        <v>0</v>
      </c>
      <c r="DL11" s="19">
        <f t="shared" si="86"/>
        <v>0</v>
      </c>
      <c r="DM11" s="19">
        <f t="shared" si="87"/>
        <v>0</v>
      </c>
      <c r="DN11" s="19">
        <f t="shared" si="88"/>
        <v>0</v>
      </c>
      <c r="DO11" s="19">
        <f t="shared" si="89"/>
        <v>0</v>
      </c>
      <c r="DP11" s="19">
        <f t="shared" si="90"/>
        <v>0</v>
      </c>
      <c r="DQ11" s="19">
        <f t="shared" si="91"/>
        <v>0</v>
      </c>
      <c r="DR11" s="19">
        <f t="shared" si="92"/>
        <v>0</v>
      </c>
      <c r="DS11" s="19">
        <f t="shared" si="93"/>
        <v>0</v>
      </c>
      <c r="DT11" s="19">
        <f t="shared" si="94"/>
        <v>0</v>
      </c>
      <c r="DU11" s="19">
        <f t="shared" si="95"/>
        <v>0</v>
      </c>
      <c r="DX11" s="15" t="str">
        <f>IF(MOD('Game (1)'!$G11,2)=0,"hold","break")</f>
        <v>break</v>
      </c>
      <c r="DY11" s="15" t="str">
        <f t="shared" si="96"/>
        <v>Us</v>
      </c>
      <c r="DZ11" s="15">
        <f t="shared" si="97"/>
        <v>1</v>
      </c>
      <c r="EA11" s="15">
        <f t="shared" si="25"/>
        <v>3</v>
      </c>
      <c r="EB11" s="15">
        <f t="shared" si="26"/>
        <v>4</v>
      </c>
      <c r="EC11" s="15">
        <f t="shared" si="98"/>
        <v>0</v>
      </c>
      <c r="ED11" s="20" t="str">
        <f t="shared" si="99"/>
        <v/>
      </c>
      <c r="EE11" s="20">
        <f t="shared" si="100"/>
        <v>7</v>
      </c>
      <c r="EF11" s="20" t="str">
        <f t="shared" si="101"/>
        <v/>
      </c>
      <c r="EG11" s="20" t="str">
        <f t="shared" si="102"/>
        <v/>
      </c>
    </row>
    <row r="12" spans="1:137" ht="15">
      <c r="A12" t="s">
        <v>82</v>
      </c>
      <c r="B12" cm="1">
        <f t="array" ref="B12">SUM($DF$31:$DN$31/B6)</f>
        <v>5.0000000000000009</v>
      </c>
      <c r="F12" s="11">
        <v>11</v>
      </c>
      <c r="G12" s="50">
        <v>5</v>
      </c>
      <c r="H12" s="49"/>
      <c r="I12" s="49">
        <v>1</v>
      </c>
      <c r="J12" s="49">
        <v>1</v>
      </c>
      <c r="K12" s="49">
        <v>1</v>
      </c>
      <c r="L12" s="49">
        <v>1</v>
      </c>
      <c r="M12" s="49"/>
      <c r="N12" s="49"/>
      <c r="O12" s="49">
        <v>1</v>
      </c>
      <c r="P12" s="49"/>
      <c r="Q12" s="12"/>
      <c r="R12" s="12"/>
      <c r="S12" s="12"/>
      <c r="T12" s="12"/>
      <c r="U12" s="12"/>
      <c r="V12" s="12"/>
      <c r="W12" s="12"/>
      <c r="Y12" s="12">
        <f t="shared" si="27"/>
        <v>5</v>
      </c>
      <c r="Z12" s="12" t="str">
        <f t="shared" si="4"/>
        <v>Us break</v>
      </c>
      <c r="AB12" t="s">
        <v>168</v>
      </c>
      <c r="AC12" s="2">
        <f>MIN(H42:W42)</f>
        <v>-19</v>
      </c>
      <c r="AD12" s="30" t="str" cm="1">
        <f t="array" ref="AD12">_xlfn.XLOOKUP(AC12,H42:W42,H$33:$W$33)</f>
        <v>Joe</v>
      </c>
      <c r="AH12" s="19">
        <f t="shared" si="28"/>
        <v>11</v>
      </c>
      <c r="AI12" s="12">
        <f t="shared" si="5"/>
        <v>0</v>
      </c>
      <c r="AJ12" s="12">
        <f t="shared" si="6"/>
        <v>1</v>
      </c>
      <c r="AK12" s="12">
        <f t="shared" si="7"/>
        <v>1</v>
      </c>
      <c r="AL12" s="12">
        <f t="shared" si="8"/>
        <v>1</v>
      </c>
      <c r="AM12" s="12">
        <f t="shared" si="9"/>
        <v>1</v>
      </c>
      <c r="AN12" s="12">
        <f t="shared" si="10"/>
        <v>0</v>
      </c>
      <c r="AO12" s="12">
        <f t="shared" si="11"/>
        <v>0</v>
      </c>
      <c r="AP12" s="12">
        <f t="shared" si="12"/>
        <v>1</v>
      </c>
      <c r="AQ12" s="12">
        <f t="shared" si="13"/>
        <v>0</v>
      </c>
      <c r="AR12" s="12">
        <f t="shared" si="14"/>
        <v>0</v>
      </c>
      <c r="AS12" s="12">
        <f t="shared" si="15"/>
        <v>0</v>
      </c>
      <c r="AT12" s="12">
        <f t="shared" si="16"/>
        <v>0</v>
      </c>
      <c r="AU12" s="12">
        <f t="shared" si="17"/>
        <v>0</v>
      </c>
      <c r="AV12" s="12">
        <f t="shared" si="18"/>
        <v>0</v>
      </c>
      <c r="AW12" s="12">
        <f t="shared" si="19"/>
        <v>0</v>
      </c>
      <c r="AX12" s="12">
        <f t="shared" si="20"/>
        <v>0</v>
      </c>
      <c r="BA12" s="19">
        <f t="shared" si="29"/>
        <v>11</v>
      </c>
      <c r="BB12" s="12">
        <f t="shared" si="30"/>
        <v>0</v>
      </c>
      <c r="BC12" s="12">
        <f t="shared" si="31"/>
        <v>2</v>
      </c>
      <c r="BD12" s="12">
        <f t="shared" si="32"/>
        <v>2</v>
      </c>
      <c r="BE12" s="12">
        <f t="shared" si="33"/>
        <v>2</v>
      </c>
      <c r="BF12" s="12">
        <f t="shared" si="34"/>
        <v>2</v>
      </c>
      <c r="BG12" s="12">
        <f t="shared" si="35"/>
        <v>0</v>
      </c>
      <c r="BH12" s="12">
        <f t="shared" si="36"/>
        <v>0</v>
      </c>
      <c r="BI12" s="12">
        <f t="shared" si="37"/>
        <v>2</v>
      </c>
      <c r="BJ12" s="12">
        <f t="shared" si="38"/>
        <v>0</v>
      </c>
      <c r="BK12" s="12">
        <f t="shared" si="39"/>
        <v>0</v>
      </c>
      <c r="BL12" s="12">
        <f t="shared" si="40"/>
        <v>0</v>
      </c>
      <c r="BM12" s="12">
        <f t="shared" si="41"/>
        <v>0</v>
      </c>
      <c r="BN12" s="12">
        <f t="shared" si="42"/>
        <v>0</v>
      </c>
      <c r="BO12" s="12">
        <f t="shared" si="43"/>
        <v>0</v>
      </c>
      <c r="BP12" s="12">
        <f t="shared" si="44"/>
        <v>0</v>
      </c>
      <c r="BQ12" s="12">
        <f t="shared" si="45"/>
        <v>0</v>
      </c>
      <c r="BT12" s="19">
        <f t="shared" si="46"/>
        <v>11</v>
      </c>
      <c r="BU12" s="12">
        <f t="shared" si="47"/>
        <v>0</v>
      </c>
      <c r="BV12" s="12">
        <f t="shared" si="48"/>
        <v>3</v>
      </c>
      <c r="BW12" s="12">
        <f t="shared" si="49"/>
        <v>3</v>
      </c>
      <c r="BX12" s="12">
        <f t="shared" si="50"/>
        <v>3</v>
      </c>
      <c r="BY12" s="12">
        <f t="shared" si="51"/>
        <v>3</v>
      </c>
      <c r="BZ12" s="12">
        <f t="shared" si="52"/>
        <v>0</v>
      </c>
      <c r="CA12" s="12">
        <f t="shared" si="53"/>
        <v>0</v>
      </c>
      <c r="CB12" s="12">
        <f t="shared" si="54"/>
        <v>3</v>
      </c>
      <c r="CC12" s="12">
        <f t="shared" si="55"/>
        <v>0</v>
      </c>
      <c r="CD12" s="12">
        <f t="shared" si="56"/>
        <v>0</v>
      </c>
      <c r="CE12" s="12">
        <f t="shared" si="57"/>
        <v>0</v>
      </c>
      <c r="CF12" s="12">
        <f t="shared" si="58"/>
        <v>0</v>
      </c>
      <c r="CG12" s="12">
        <f t="shared" si="59"/>
        <v>0</v>
      </c>
      <c r="CH12" s="12">
        <f t="shared" si="60"/>
        <v>0</v>
      </c>
      <c r="CI12" s="12">
        <f t="shared" si="61"/>
        <v>0</v>
      </c>
      <c r="CJ12" s="12">
        <f t="shared" si="62"/>
        <v>0</v>
      </c>
      <c r="CM12" s="19">
        <f t="shared" si="63"/>
        <v>11</v>
      </c>
      <c r="CN12" s="12">
        <f t="shared" si="64"/>
        <v>0</v>
      </c>
      <c r="CO12" s="12">
        <f t="shared" si="65"/>
        <v>0</v>
      </c>
      <c r="CP12" s="12">
        <f t="shared" si="66"/>
        <v>0</v>
      </c>
      <c r="CQ12" s="12">
        <f t="shared" si="67"/>
        <v>0</v>
      </c>
      <c r="CR12" s="12">
        <f t="shared" si="68"/>
        <v>0</v>
      </c>
      <c r="CS12" s="12">
        <f t="shared" si="69"/>
        <v>0</v>
      </c>
      <c r="CT12" s="12">
        <f t="shared" si="70"/>
        <v>0</v>
      </c>
      <c r="CU12" s="12">
        <f t="shared" si="71"/>
        <v>0</v>
      </c>
      <c r="CV12" s="12">
        <f t="shared" si="72"/>
        <v>0</v>
      </c>
      <c r="CW12" s="12">
        <f t="shared" si="73"/>
        <v>0</v>
      </c>
      <c r="CX12" s="12">
        <f t="shared" si="74"/>
        <v>0</v>
      </c>
      <c r="CY12" s="12">
        <f t="shared" si="75"/>
        <v>0</v>
      </c>
      <c r="CZ12" s="12">
        <f t="shared" si="76"/>
        <v>0</v>
      </c>
      <c r="DA12" s="12">
        <f t="shared" si="77"/>
        <v>0</v>
      </c>
      <c r="DB12" s="12">
        <f t="shared" si="78"/>
        <v>0</v>
      </c>
      <c r="DC12" s="12">
        <f t="shared" si="79"/>
        <v>0</v>
      </c>
      <c r="DF12" s="19">
        <f t="shared" si="80"/>
        <v>0</v>
      </c>
      <c r="DG12" s="19">
        <f t="shared" si="81"/>
        <v>0</v>
      </c>
      <c r="DH12" s="19">
        <f t="shared" si="82"/>
        <v>0</v>
      </c>
      <c r="DI12" s="19">
        <f t="shared" si="83"/>
        <v>0</v>
      </c>
      <c r="DJ12" s="19">
        <f t="shared" si="84"/>
        <v>0</v>
      </c>
      <c r="DK12" s="19">
        <f t="shared" si="85"/>
        <v>0</v>
      </c>
      <c r="DL12" s="19">
        <f t="shared" si="86"/>
        <v>0</v>
      </c>
      <c r="DM12" s="19">
        <f t="shared" si="87"/>
        <v>0</v>
      </c>
      <c r="DN12" s="19">
        <f t="shared" si="88"/>
        <v>0</v>
      </c>
      <c r="DO12" s="19">
        <f t="shared" si="89"/>
        <v>0</v>
      </c>
      <c r="DP12" s="19">
        <f t="shared" si="90"/>
        <v>0</v>
      </c>
      <c r="DQ12" s="19">
        <f t="shared" si="91"/>
        <v>0</v>
      </c>
      <c r="DR12" s="19">
        <f t="shared" si="92"/>
        <v>0</v>
      </c>
      <c r="DS12" s="19">
        <f t="shared" si="93"/>
        <v>0</v>
      </c>
      <c r="DT12" s="19">
        <f t="shared" si="94"/>
        <v>0</v>
      </c>
      <c r="DU12" s="19">
        <f t="shared" si="95"/>
        <v>0</v>
      </c>
      <c r="DX12" s="12" t="str">
        <f>IF(MOD('Game (1)'!$G12,2)=0,"hold","break")</f>
        <v>break</v>
      </c>
      <c r="DY12" s="15" t="str">
        <f t="shared" si="96"/>
        <v>Us</v>
      </c>
      <c r="DZ12" s="15">
        <f t="shared" si="97"/>
        <v>1</v>
      </c>
      <c r="EA12" s="15">
        <f t="shared" si="25"/>
        <v>2</v>
      </c>
      <c r="EB12" s="15">
        <f t="shared" si="26"/>
        <v>3</v>
      </c>
      <c r="EC12" s="15">
        <f t="shared" si="98"/>
        <v>0</v>
      </c>
      <c r="ED12" s="20" t="str">
        <f t="shared" si="99"/>
        <v/>
      </c>
      <c r="EE12" s="20">
        <f t="shared" si="100"/>
        <v>5</v>
      </c>
      <c r="EF12" s="20" t="str">
        <f t="shared" si="101"/>
        <v/>
      </c>
      <c r="EG12" s="20" t="str">
        <f t="shared" si="102"/>
        <v/>
      </c>
    </row>
    <row r="13" spans="1:137" ht="15">
      <c r="A13" t="s">
        <v>87</v>
      </c>
      <c r="B13">
        <f>B21+B22</f>
        <v>38</v>
      </c>
      <c r="F13" s="14">
        <v>12</v>
      </c>
      <c r="G13" s="51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Y13" s="15">
        <f t="shared" si="27"/>
        <v>0</v>
      </c>
      <c r="Z13" s="15" t="str">
        <f t="shared" si="4"/>
        <v/>
      </c>
      <c r="AH13" s="19">
        <f t="shared" si="28"/>
        <v>12</v>
      </c>
      <c r="AI13" s="12">
        <f t="shared" si="5"/>
        <v>0</v>
      </c>
      <c r="AJ13" s="12">
        <f t="shared" si="6"/>
        <v>0</v>
      </c>
      <c r="AK13" s="12">
        <f t="shared" si="7"/>
        <v>0</v>
      </c>
      <c r="AL13" s="12">
        <f t="shared" si="8"/>
        <v>0</v>
      </c>
      <c r="AM13" s="12">
        <f t="shared" si="9"/>
        <v>0</v>
      </c>
      <c r="AN13" s="12">
        <f t="shared" si="10"/>
        <v>0</v>
      </c>
      <c r="AO13" s="12">
        <f t="shared" si="11"/>
        <v>0</v>
      </c>
      <c r="AP13" s="12">
        <f t="shared" si="12"/>
        <v>0</v>
      </c>
      <c r="AQ13" s="12">
        <f t="shared" si="13"/>
        <v>0</v>
      </c>
      <c r="AR13" s="12">
        <f t="shared" si="14"/>
        <v>0</v>
      </c>
      <c r="AS13" s="12">
        <f t="shared" si="15"/>
        <v>0</v>
      </c>
      <c r="AT13" s="12">
        <f t="shared" si="16"/>
        <v>0</v>
      </c>
      <c r="AU13" s="12">
        <f t="shared" si="17"/>
        <v>0</v>
      </c>
      <c r="AV13" s="12">
        <f t="shared" si="18"/>
        <v>0</v>
      </c>
      <c r="AW13" s="12">
        <f t="shared" si="19"/>
        <v>0</v>
      </c>
      <c r="AX13" s="12">
        <f t="shared" si="20"/>
        <v>0</v>
      </c>
      <c r="BA13" s="19">
        <f t="shared" si="29"/>
        <v>12</v>
      </c>
      <c r="BB13" s="12">
        <f t="shared" si="30"/>
        <v>0</v>
      </c>
      <c r="BC13" s="12">
        <f t="shared" si="31"/>
        <v>0</v>
      </c>
      <c r="BD13" s="12">
        <f t="shared" si="32"/>
        <v>0</v>
      </c>
      <c r="BE13" s="12">
        <f t="shared" si="33"/>
        <v>0</v>
      </c>
      <c r="BF13" s="12">
        <f t="shared" si="34"/>
        <v>0</v>
      </c>
      <c r="BG13" s="12">
        <f t="shared" si="35"/>
        <v>0</v>
      </c>
      <c r="BH13" s="12">
        <f t="shared" si="36"/>
        <v>0</v>
      </c>
      <c r="BI13" s="12">
        <f t="shared" si="37"/>
        <v>0</v>
      </c>
      <c r="BJ13" s="12">
        <f t="shared" si="38"/>
        <v>0</v>
      </c>
      <c r="BK13" s="12">
        <f t="shared" si="39"/>
        <v>0</v>
      </c>
      <c r="BL13" s="12">
        <f t="shared" si="40"/>
        <v>0</v>
      </c>
      <c r="BM13" s="12">
        <f t="shared" si="41"/>
        <v>0</v>
      </c>
      <c r="BN13" s="12">
        <f t="shared" si="42"/>
        <v>0</v>
      </c>
      <c r="BO13" s="12">
        <f t="shared" si="43"/>
        <v>0</v>
      </c>
      <c r="BP13" s="12">
        <f t="shared" si="44"/>
        <v>0</v>
      </c>
      <c r="BQ13" s="12">
        <f t="shared" si="45"/>
        <v>0</v>
      </c>
      <c r="BT13" s="19">
        <f t="shared" si="46"/>
        <v>12</v>
      </c>
      <c r="BU13" s="12">
        <f t="shared" si="47"/>
        <v>0</v>
      </c>
      <c r="BV13" s="12">
        <f t="shared" si="48"/>
        <v>0</v>
      </c>
      <c r="BW13" s="12">
        <f t="shared" si="49"/>
        <v>0</v>
      </c>
      <c r="BX13" s="12">
        <f t="shared" si="50"/>
        <v>0</v>
      </c>
      <c r="BY13" s="12">
        <f t="shared" si="51"/>
        <v>0</v>
      </c>
      <c r="BZ13" s="12">
        <f t="shared" si="52"/>
        <v>0</v>
      </c>
      <c r="CA13" s="12">
        <f t="shared" si="53"/>
        <v>0</v>
      </c>
      <c r="CB13" s="12">
        <f t="shared" si="54"/>
        <v>0</v>
      </c>
      <c r="CC13" s="12">
        <f t="shared" si="55"/>
        <v>0</v>
      </c>
      <c r="CD13" s="12">
        <f t="shared" si="56"/>
        <v>0</v>
      </c>
      <c r="CE13" s="12">
        <f t="shared" si="57"/>
        <v>0</v>
      </c>
      <c r="CF13" s="12">
        <f t="shared" si="58"/>
        <v>0</v>
      </c>
      <c r="CG13" s="12">
        <f t="shared" si="59"/>
        <v>0</v>
      </c>
      <c r="CH13" s="12">
        <f t="shared" si="60"/>
        <v>0</v>
      </c>
      <c r="CI13" s="12">
        <f t="shared" si="61"/>
        <v>0</v>
      </c>
      <c r="CJ13" s="12">
        <f t="shared" si="62"/>
        <v>0</v>
      </c>
      <c r="CM13" s="19">
        <f t="shared" si="63"/>
        <v>12</v>
      </c>
      <c r="CN13" s="12">
        <f t="shared" si="64"/>
        <v>0</v>
      </c>
      <c r="CO13" s="12">
        <f t="shared" si="65"/>
        <v>0</v>
      </c>
      <c r="CP13" s="12">
        <f t="shared" si="66"/>
        <v>0</v>
      </c>
      <c r="CQ13" s="12">
        <f t="shared" si="67"/>
        <v>0</v>
      </c>
      <c r="CR13" s="12">
        <f t="shared" si="68"/>
        <v>0</v>
      </c>
      <c r="CS13" s="12">
        <f t="shared" si="69"/>
        <v>0</v>
      </c>
      <c r="CT13" s="12">
        <f t="shared" si="70"/>
        <v>0</v>
      </c>
      <c r="CU13" s="12">
        <f t="shared" si="71"/>
        <v>0</v>
      </c>
      <c r="CV13" s="12">
        <f t="shared" si="72"/>
        <v>0</v>
      </c>
      <c r="CW13" s="12">
        <f t="shared" si="73"/>
        <v>0</v>
      </c>
      <c r="CX13" s="12">
        <f t="shared" si="74"/>
        <v>0</v>
      </c>
      <c r="CY13" s="12">
        <f t="shared" si="75"/>
        <v>0</v>
      </c>
      <c r="CZ13" s="12">
        <f t="shared" si="76"/>
        <v>0</v>
      </c>
      <c r="DA13" s="12">
        <f t="shared" si="77"/>
        <v>0</v>
      </c>
      <c r="DB13" s="12">
        <f t="shared" si="78"/>
        <v>0</v>
      </c>
      <c r="DC13" s="12">
        <f t="shared" si="79"/>
        <v>0</v>
      </c>
      <c r="DF13" s="19">
        <f t="shared" si="80"/>
        <v>0</v>
      </c>
      <c r="DG13" s="19">
        <f t="shared" si="81"/>
        <v>0</v>
      </c>
      <c r="DH13" s="19">
        <f t="shared" si="82"/>
        <v>0</v>
      </c>
      <c r="DI13" s="19">
        <f t="shared" si="83"/>
        <v>0</v>
      </c>
      <c r="DJ13" s="19">
        <f t="shared" si="84"/>
        <v>0</v>
      </c>
      <c r="DK13" s="19">
        <f t="shared" si="85"/>
        <v>0</v>
      </c>
      <c r="DL13" s="19">
        <f t="shared" si="86"/>
        <v>0</v>
      </c>
      <c r="DM13" s="19">
        <f t="shared" si="87"/>
        <v>0</v>
      </c>
      <c r="DN13" s="19">
        <f t="shared" si="88"/>
        <v>0</v>
      </c>
      <c r="DO13" s="19">
        <f t="shared" si="89"/>
        <v>0</v>
      </c>
      <c r="DP13" s="19">
        <f t="shared" si="90"/>
        <v>0</v>
      </c>
      <c r="DQ13" s="19">
        <f t="shared" si="91"/>
        <v>0</v>
      </c>
      <c r="DR13" s="19">
        <f t="shared" si="92"/>
        <v>0</v>
      </c>
      <c r="DS13" s="19">
        <f t="shared" si="93"/>
        <v>0</v>
      </c>
      <c r="DT13" s="19">
        <f t="shared" si="94"/>
        <v>0</v>
      </c>
      <c r="DU13" s="19">
        <f t="shared" si="95"/>
        <v>0</v>
      </c>
      <c r="DX13" s="15" t="str">
        <f>IF(MOD('Game (1)'!$G13,2)=0,"hold","break")</f>
        <v>hold</v>
      </c>
      <c r="DY13" s="15" t="str">
        <f t="shared" si="96"/>
        <v>Op</v>
      </c>
      <c r="DZ13" s="15">
        <f t="shared" si="97"/>
        <v>0</v>
      </c>
      <c r="EA13" s="15">
        <f t="shared" si="25"/>
        <v>0</v>
      </c>
      <c r="EB13" s="15">
        <f t="shared" si="26"/>
        <v>0</v>
      </c>
      <c r="EC13" s="15">
        <f t="shared" si="98"/>
        <v>0</v>
      </c>
      <c r="ED13" s="20" t="str">
        <f t="shared" si="99"/>
        <v/>
      </c>
      <c r="EE13" s="20" t="str">
        <f t="shared" si="100"/>
        <v/>
      </c>
      <c r="EF13" s="20" t="str">
        <f t="shared" si="101"/>
        <v/>
      </c>
      <c r="EG13" s="20" t="str">
        <f t="shared" si="102"/>
        <v/>
      </c>
    </row>
    <row r="14" spans="1:137" ht="15">
      <c r="A14" t="s">
        <v>92</v>
      </c>
      <c r="B14" s="2">
        <f>B13/B10</f>
        <v>3.4545454545454546</v>
      </c>
      <c r="F14" s="11">
        <v>13</v>
      </c>
      <c r="G14" s="50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Y14" s="12">
        <f t="shared" si="27"/>
        <v>0</v>
      </c>
      <c r="Z14" s="12" t="str">
        <f t="shared" si="4"/>
        <v/>
      </c>
      <c r="AH14" s="19">
        <f t="shared" si="28"/>
        <v>13</v>
      </c>
      <c r="AI14" s="12">
        <f t="shared" si="5"/>
        <v>0</v>
      </c>
      <c r="AJ14" s="12">
        <f t="shared" si="6"/>
        <v>0</v>
      </c>
      <c r="AK14" s="12">
        <f t="shared" si="7"/>
        <v>0</v>
      </c>
      <c r="AL14" s="12">
        <f t="shared" si="8"/>
        <v>0</v>
      </c>
      <c r="AM14" s="12">
        <f t="shared" si="9"/>
        <v>0</v>
      </c>
      <c r="AN14" s="12">
        <f t="shared" si="10"/>
        <v>0</v>
      </c>
      <c r="AO14" s="12">
        <f t="shared" si="11"/>
        <v>0</v>
      </c>
      <c r="AP14" s="12">
        <f t="shared" si="12"/>
        <v>0</v>
      </c>
      <c r="AQ14" s="12">
        <f t="shared" si="13"/>
        <v>0</v>
      </c>
      <c r="AR14" s="12">
        <f t="shared" si="14"/>
        <v>0</v>
      </c>
      <c r="AS14" s="12">
        <f t="shared" si="15"/>
        <v>0</v>
      </c>
      <c r="AT14" s="12">
        <f t="shared" si="16"/>
        <v>0</v>
      </c>
      <c r="AU14" s="12">
        <f t="shared" si="17"/>
        <v>0</v>
      </c>
      <c r="AV14" s="12">
        <f t="shared" si="18"/>
        <v>0</v>
      </c>
      <c r="AW14" s="12">
        <f t="shared" si="19"/>
        <v>0</v>
      </c>
      <c r="AX14" s="12">
        <f t="shared" si="20"/>
        <v>0</v>
      </c>
      <c r="BA14" s="19">
        <f t="shared" si="29"/>
        <v>13</v>
      </c>
      <c r="BB14" s="12">
        <f t="shared" si="30"/>
        <v>0</v>
      </c>
      <c r="BC14" s="12">
        <f t="shared" si="31"/>
        <v>0</v>
      </c>
      <c r="BD14" s="12">
        <f t="shared" si="32"/>
        <v>0</v>
      </c>
      <c r="BE14" s="12">
        <f t="shared" si="33"/>
        <v>0</v>
      </c>
      <c r="BF14" s="12">
        <f t="shared" si="34"/>
        <v>0</v>
      </c>
      <c r="BG14" s="12">
        <f t="shared" si="35"/>
        <v>0</v>
      </c>
      <c r="BH14" s="12">
        <f t="shared" si="36"/>
        <v>0</v>
      </c>
      <c r="BI14" s="12">
        <f t="shared" si="37"/>
        <v>0</v>
      </c>
      <c r="BJ14" s="12">
        <f t="shared" si="38"/>
        <v>0</v>
      </c>
      <c r="BK14" s="12">
        <f t="shared" si="39"/>
        <v>0</v>
      </c>
      <c r="BL14" s="12">
        <f t="shared" si="40"/>
        <v>0</v>
      </c>
      <c r="BM14" s="12">
        <f t="shared" si="41"/>
        <v>0</v>
      </c>
      <c r="BN14" s="12">
        <f t="shared" si="42"/>
        <v>0</v>
      </c>
      <c r="BO14" s="12">
        <f t="shared" si="43"/>
        <v>0</v>
      </c>
      <c r="BP14" s="12">
        <f t="shared" si="44"/>
        <v>0</v>
      </c>
      <c r="BQ14" s="12">
        <f t="shared" si="45"/>
        <v>0</v>
      </c>
      <c r="BT14" s="19">
        <f t="shared" si="46"/>
        <v>13</v>
      </c>
      <c r="BU14" s="12">
        <f t="shared" si="47"/>
        <v>0</v>
      </c>
      <c r="BV14" s="12">
        <f t="shared" si="48"/>
        <v>0</v>
      </c>
      <c r="BW14" s="12">
        <f t="shared" si="49"/>
        <v>0</v>
      </c>
      <c r="BX14" s="12">
        <f t="shared" si="50"/>
        <v>0</v>
      </c>
      <c r="BY14" s="12">
        <f t="shared" si="51"/>
        <v>0</v>
      </c>
      <c r="BZ14" s="12">
        <f t="shared" si="52"/>
        <v>0</v>
      </c>
      <c r="CA14" s="12">
        <f t="shared" si="53"/>
        <v>0</v>
      </c>
      <c r="CB14" s="12">
        <f t="shared" si="54"/>
        <v>0</v>
      </c>
      <c r="CC14" s="12">
        <f t="shared" si="55"/>
        <v>0</v>
      </c>
      <c r="CD14" s="12">
        <f t="shared" si="56"/>
        <v>0</v>
      </c>
      <c r="CE14" s="12">
        <f t="shared" si="57"/>
        <v>0</v>
      </c>
      <c r="CF14" s="12">
        <f t="shared" si="58"/>
        <v>0</v>
      </c>
      <c r="CG14" s="12">
        <f t="shared" si="59"/>
        <v>0</v>
      </c>
      <c r="CH14" s="12">
        <f t="shared" si="60"/>
        <v>0</v>
      </c>
      <c r="CI14" s="12">
        <f t="shared" si="61"/>
        <v>0</v>
      </c>
      <c r="CJ14" s="12">
        <f t="shared" si="62"/>
        <v>0</v>
      </c>
      <c r="CM14" s="19">
        <f t="shared" si="63"/>
        <v>13</v>
      </c>
      <c r="CN14" s="12">
        <f t="shared" si="64"/>
        <v>0</v>
      </c>
      <c r="CO14" s="12">
        <f t="shared" si="65"/>
        <v>0</v>
      </c>
      <c r="CP14" s="12">
        <f t="shared" si="66"/>
        <v>0</v>
      </c>
      <c r="CQ14" s="12">
        <f t="shared" si="67"/>
        <v>0</v>
      </c>
      <c r="CR14" s="12">
        <f t="shared" si="68"/>
        <v>0</v>
      </c>
      <c r="CS14" s="12">
        <f t="shared" si="69"/>
        <v>0</v>
      </c>
      <c r="CT14" s="12">
        <f t="shared" si="70"/>
        <v>0</v>
      </c>
      <c r="CU14" s="12">
        <f t="shared" si="71"/>
        <v>0</v>
      </c>
      <c r="CV14" s="12">
        <f t="shared" si="72"/>
        <v>0</v>
      </c>
      <c r="CW14" s="12">
        <f t="shared" si="73"/>
        <v>0</v>
      </c>
      <c r="CX14" s="12">
        <f t="shared" si="74"/>
        <v>0</v>
      </c>
      <c r="CY14" s="12">
        <f t="shared" si="75"/>
        <v>0</v>
      </c>
      <c r="CZ14" s="12">
        <f t="shared" si="76"/>
        <v>0</v>
      </c>
      <c r="DA14" s="12">
        <f t="shared" si="77"/>
        <v>0</v>
      </c>
      <c r="DB14" s="12">
        <f t="shared" si="78"/>
        <v>0</v>
      </c>
      <c r="DC14" s="12">
        <f t="shared" si="79"/>
        <v>0</v>
      </c>
      <c r="DF14" s="19">
        <f t="shared" si="80"/>
        <v>0</v>
      </c>
      <c r="DG14" s="19">
        <f t="shared" si="81"/>
        <v>0</v>
      </c>
      <c r="DH14" s="19">
        <f t="shared" si="82"/>
        <v>0</v>
      </c>
      <c r="DI14" s="19">
        <f t="shared" si="83"/>
        <v>0</v>
      </c>
      <c r="DJ14" s="19">
        <f t="shared" si="84"/>
        <v>0</v>
      </c>
      <c r="DK14" s="19">
        <f t="shared" si="85"/>
        <v>0</v>
      </c>
      <c r="DL14" s="19">
        <f t="shared" si="86"/>
        <v>0</v>
      </c>
      <c r="DM14" s="19">
        <f t="shared" si="87"/>
        <v>0</v>
      </c>
      <c r="DN14" s="19">
        <f t="shared" si="88"/>
        <v>0</v>
      </c>
      <c r="DO14" s="19">
        <f t="shared" si="89"/>
        <v>0</v>
      </c>
      <c r="DP14" s="19">
        <f t="shared" si="90"/>
        <v>0</v>
      </c>
      <c r="DQ14" s="19">
        <f t="shared" si="91"/>
        <v>0</v>
      </c>
      <c r="DR14" s="19">
        <f t="shared" si="92"/>
        <v>0</v>
      </c>
      <c r="DS14" s="19">
        <f t="shared" si="93"/>
        <v>0</v>
      </c>
      <c r="DT14" s="19">
        <f t="shared" si="94"/>
        <v>0</v>
      </c>
      <c r="DU14" s="19">
        <f t="shared" si="95"/>
        <v>0</v>
      </c>
      <c r="DX14" s="12" t="str">
        <f>IF(MOD('Game (1)'!$G14,2)=0,"hold","break")</f>
        <v>hold</v>
      </c>
      <c r="DY14" s="15" t="str">
        <f t="shared" si="96"/>
        <v>Us</v>
      </c>
      <c r="DZ14" s="15">
        <f t="shared" si="97"/>
        <v>0</v>
      </c>
      <c r="EA14" s="15">
        <f t="shared" si="25"/>
        <v>0</v>
      </c>
      <c r="EB14" s="15">
        <f t="shared" si="26"/>
        <v>0</v>
      </c>
      <c r="EC14" s="15">
        <f t="shared" si="98"/>
        <v>0</v>
      </c>
      <c r="ED14" s="20" t="str">
        <f t="shared" si="99"/>
        <v/>
      </c>
      <c r="EE14" s="20" t="str">
        <f t="shared" si="100"/>
        <v/>
      </c>
      <c r="EF14" s="20" t="str">
        <f t="shared" si="101"/>
        <v/>
      </c>
      <c r="EG14" s="20" t="str">
        <f t="shared" si="102"/>
        <v/>
      </c>
    </row>
    <row r="15" spans="1:137" ht="15">
      <c r="A15" t="s">
        <v>95</v>
      </c>
      <c r="B15" s="3">
        <f>B11/B10</f>
        <v>2.4545454545454546</v>
      </c>
      <c r="F15" s="14">
        <v>14</v>
      </c>
      <c r="G15" s="51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Y15" s="15">
        <f t="shared" si="27"/>
        <v>0</v>
      </c>
      <c r="Z15" s="15" t="str">
        <f t="shared" si="4"/>
        <v/>
      </c>
      <c r="AH15" s="19">
        <f t="shared" si="28"/>
        <v>14</v>
      </c>
      <c r="AI15" s="12">
        <f t="shared" si="5"/>
        <v>0</v>
      </c>
      <c r="AJ15" s="12">
        <f t="shared" si="6"/>
        <v>0</v>
      </c>
      <c r="AK15" s="12">
        <f t="shared" si="7"/>
        <v>0</v>
      </c>
      <c r="AL15" s="12">
        <f t="shared" si="8"/>
        <v>0</v>
      </c>
      <c r="AM15" s="12">
        <f t="shared" si="9"/>
        <v>0</v>
      </c>
      <c r="AN15" s="12">
        <f t="shared" si="10"/>
        <v>0</v>
      </c>
      <c r="AO15" s="12">
        <f t="shared" si="11"/>
        <v>0</v>
      </c>
      <c r="AP15" s="12">
        <f t="shared" si="12"/>
        <v>0</v>
      </c>
      <c r="AQ15" s="12">
        <f t="shared" si="13"/>
        <v>0</v>
      </c>
      <c r="AR15" s="12">
        <f t="shared" si="14"/>
        <v>0</v>
      </c>
      <c r="AS15" s="12">
        <f t="shared" si="15"/>
        <v>0</v>
      </c>
      <c r="AT15" s="12">
        <f t="shared" si="16"/>
        <v>0</v>
      </c>
      <c r="AU15" s="12">
        <f t="shared" si="17"/>
        <v>0</v>
      </c>
      <c r="AV15" s="12">
        <f t="shared" si="18"/>
        <v>0</v>
      </c>
      <c r="AW15" s="12">
        <f t="shared" si="19"/>
        <v>0</v>
      </c>
      <c r="AX15" s="12">
        <f t="shared" si="20"/>
        <v>0</v>
      </c>
      <c r="BA15" s="19">
        <f t="shared" si="29"/>
        <v>14</v>
      </c>
      <c r="BB15" s="12">
        <f t="shared" si="30"/>
        <v>0</v>
      </c>
      <c r="BC15" s="12">
        <f t="shared" si="31"/>
        <v>0</v>
      </c>
      <c r="BD15" s="12">
        <f t="shared" si="32"/>
        <v>0</v>
      </c>
      <c r="BE15" s="12">
        <f t="shared" si="33"/>
        <v>0</v>
      </c>
      <c r="BF15" s="12">
        <f t="shared" si="34"/>
        <v>0</v>
      </c>
      <c r="BG15" s="12">
        <f t="shared" si="35"/>
        <v>0</v>
      </c>
      <c r="BH15" s="12">
        <f t="shared" si="36"/>
        <v>0</v>
      </c>
      <c r="BI15" s="12">
        <f t="shared" si="37"/>
        <v>0</v>
      </c>
      <c r="BJ15" s="12">
        <f t="shared" si="38"/>
        <v>0</v>
      </c>
      <c r="BK15" s="12">
        <f t="shared" si="39"/>
        <v>0</v>
      </c>
      <c r="BL15" s="12">
        <f t="shared" si="40"/>
        <v>0</v>
      </c>
      <c r="BM15" s="12">
        <f t="shared" si="41"/>
        <v>0</v>
      </c>
      <c r="BN15" s="12">
        <f t="shared" si="42"/>
        <v>0</v>
      </c>
      <c r="BO15" s="12">
        <f t="shared" si="43"/>
        <v>0</v>
      </c>
      <c r="BP15" s="12">
        <f t="shared" si="44"/>
        <v>0</v>
      </c>
      <c r="BQ15" s="12">
        <f t="shared" si="45"/>
        <v>0</v>
      </c>
      <c r="BT15" s="19">
        <f t="shared" si="46"/>
        <v>14</v>
      </c>
      <c r="BU15" s="12">
        <f t="shared" si="47"/>
        <v>0</v>
      </c>
      <c r="BV15" s="12">
        <f t="shared" si="48"/>
        <v>0</v>
      </c>
      <c r="BW15" s="12">
        <f t="shared" si="49"/>
        <v>0</v>
      </c>
      <c r="BX15" s="12">
        <f t="shared" si="50"/>
        <v>0</v>
      </c>
      <c r="BY15" s="12">
        <f t="shared" si="51"/>
        <v>0</v>
      </c>
      <c r="BZ15" s="12">
        <f t="shared" si="52"/>
        <v>0</v>
      </c>
      <c r="CA15" s="12">
        <f t="shared" si="53"/>
        <v>0</v>
      </c>
      <c r="CB15" s="12">
        <f t="shared" si="54"/>
        <v>0</v>
      </c>
      <c r="CC15" s="12">
        <f t="shared" si="55"/>
        <v>0</v>
      </c>
      <c r="CD15" s="12">
        <f t="shared" si="56"/>
        <v>0</v>
      </c>
      <c r="CE15" s="12">
        <f t="shared" si="57"/>
        <v>0</v>
      </c>
      <c r="CF15" s="12">
        <f t="shared" si="58"/>
        <v>0</v>
      </c>
      <c r="CG15" s="12">
        <f t="shared" si="59"/>
        <v>0</v>
      </c>
      <c r="CH15" s="12">
        <f t="shared" si="60"/>
        <v>0</v>
      </c>
      <c r="CI15" s="12">
        <f t="shared" si="61"/>
        <v>0</v>
      </c>
      <c r="CJ15" s="12">
        <f t="shared" si="62"/>
        <v>0</v>
      </c>
      <c r="CM15" s="19">
        <f t="shared" si="63"/>
        <v>14</v>
      </c>
      <c r="CN15" s="12">
        <f t="shared" si="64"/>
        <v>0</v>
      </c>
      <c r="CO15" s="12">
        <f t="shared" si="65"/>
        <v>0</v>
      </c>
      <c r="CP15" s="12">
        <f t="shared" si="66"/>
        <v>0</v>
      </c>
      <c r="CQ15" s="12">
        <f t="shared" si="67"/>
        <v>0</v>
      </c>
      <c r="CR15" s="12">
        <f t="shared" si="68"/>
        <v>0</v>
      </c>
      <c r="CS15" s="12">
        <f t="shared" si="69"/>
        <v>0</v>
      </c>
      <c r="CT15" s="12">
        <f t="shared" si="70"/>
        <v>0</v>
      </c>
      <c r="CU15" s="12">
        <f t="shared" si="71"/>
        <v>0</v>
      </c>
      <c r="CV15" s="12">
        <f t="shared" si="72"/>
        <v>0</v>
      </c>
      <c r="CW15" s="12">
        <f t="shared" si="73"/>
        <v>0</v>
      </c>
      <c r="CX15" s="12">
        <f t="shared" si="74"/>
        <v>0</v>
      </c>
      <c r="CY15" s="12">
        <f t="shared" si="75"/>
        <v>0</v>
      </c>
      <c r="CZ15" s="12">
        <f t="shared" si="76"/>
        <v>0</v>
      </c>
      <c r="DA15" s="12">
        <f t="shared" si="77"/>
        <v>0</v>
      </c>
      <c r="DB15" s="12">
        <f t="shared" si="78"/>
        <v>0</v>
      </c>
      <c r="DC15" s="12">
        <f t="shared" si="79"/>
        <v>0</v>
      </c>
      <c r="DF15" s="19">
        <f t="shared" si="80"/>
        <v>0</v>
      </c>
      <c r="DG15" s="19">
        <f t="shared" si="81"/>
        <v>0</v>
      </c>
      <c r="DH15" s="19">
        <f t="shared" si="82"/>
        <v>0</v>
      </c>
      <c r="DI15" s="19">
        <f t="shared" si="83"/>
        <v>0</v>
      </c>
      <c r="DJ15" s="19">
        <f t="shared" si="84"/>
        <v>0</v>
      </c>
      <c r="DK15" s="19">
        <f t="shared" si="85"/>
        <v>0</v>
      </c>
      <c r="DL15" s="19">
        <f t="shared" si="86"/>
        <v>0</v>
      </c>
      <c r="DM15" s="19">
        <f t="shared" si="87"/>
        <v>0</v>
      </c>
      <c r="DN15" s="19">
        <f t="shared" si="88"/>
        <v>0</v>
      </c>
      <c r="DO15" s="19">
        <f t="shared" si="89"/>
        <v>0</v>
      </c>
      <c r="DP15" s="19">
        <f t="shared" si="90"/>
        <v>0</v>
      </c>
      <c r="DQ15" s="19">
        <f t="shared" si="91"/>
        <v>0</v>
      </c>
      <c r="DR15" s="19">
        <f t="shared" si="92"/>
        <v>0</v>
      </c>
      <c r="DS15" s="19">
        <f t="shared" si="93"/>
        <v>0</v>
      </c>
      <c r="DT15" s="19">
        <f t="shared" si="94"/>
        <v>0</v>
      </c>
      <c r="DU15" s="19">
        <f t="shared" si="95"/>
        <v>0</v>
      </c>
      <c r="DX15" s="15" t="str">
        <f>IF(MOD('Game (1)'!$G15,2)=0,"hold","break")</f>
        <v>hold</v>
      </c>
      <c r="DY15" s="15" t="str">
        <f t="shared" si="96"/>
        <v>Op</v>
      </c>
      <c r="DZ15" s="15">
        <f t="shared" si="97"/>
        <v>0</v>
      </c>
      <c r="EA15" s="15">
        <f t="shared" si="25"/>
        <v>0</v>
      </c>
      <c r="EB15" s="15">
        <f t="shared" si="26"/>
        <v>0</v>
      </c>
      <c r="EC15" s="15">
        <f t="shared" si="98"/>
        <v>0</v>
      </c>
      <c r="ED15" s="20" t="str">
        <f t="shared" si="99"/>
        <v/>
      </c>
      <c r="EE15" s="20" t="str">
        <f t="shared" si="100"/>
        <v/>
      </c>
      <c r="EF15" s="20" t="str">
        <f t="shared" si="101"/>
        <v/>
      </c>
      <c r="EG15" s="20" t="str">
        <f t="shared" si="102"/>
        <v/>
      </c>
    </row>
    <row r="16" spans="1:137" ht="15" thickBot="1">
      <c r="F16" s="11">
        <v>15</v>
      </c>
      <c r="G16" s="50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Y16" s="12">
        <f t="shared" si="27"/>
        <v>0</v>
      </c>
      <c r="Z16" s="12" t="str">
        <f t="shared" si="4"/>
        <v/>
      </c>
      <c r="AB16" t="s">
        <v>169</v>
      </c>
      <c r="AH16" s="19">
        <f t="shared" si="28"/>
        <v>15</v>
      </c>
      <c r="AI16" s="12">
        <f t="shared" si="5"/>
        <v>0</v>
      </c>
      <c r="AJ16" s="12">
        <f t="shared" si="6"/>
        <v>0</v>
      </c>
      <c r="AK16" s="12">
        <f t="shared" si="7"/>
        <v>0</v>
      </c>
      <c r="AL16" s="12">
        <f t="shared" si="8"/>
        <v>0</v>
      </c>
      <c r="AM16" s="12">
        <f t="shared" si="9"/>
        <v>0</v>
      </c>
      <c r="AN16" s="12">
        <f t="shared" si="10"/>
        <v>0</v>
      </c>
      <c r="AO16" s="12">
        <f t="shared" si="11"/>
        <v>0</v>
      </c>
      <c r="AP16" s="12">
        <f t="shared" si="12"/>
        <v>0</v>
      </c>
      <c r="AQ16" s="12">
        <f t="shared" si="13"/>
        <v>0</v>
      </c>
      <c r="AR16" s="12">
        <f t="shared" si="14"/>
        <v>0</v>
      </c>
      <c r="AS16" s="12">
        <f t="shared" si="15"/>
        <v>0</v>
      </c>
      <c r="AT16" s="12">
        <f t="shared" si="16"/>
        <v>0</v>
      </c>
      <c r="AU16" s="12">
        <f t="shared" si="17"/>
        <v>0</v>
      </c>
      <c r="AV16" s="12">
        <f t="shared" si="18"/>
        <v>0</v>
      </c>
      <c r="AW16" s="12">
        <f t="shared" si="19"/>
        <v>0</v>
      </c>
      <c r="AX16" s="12">
        <f t="shared" si="20"/>
        <v>0</v>
      </c>
      <c r="BA16" s="19">
        <f t="shared" si="29"/>
        <v>15</v>
      </c>
      <c r="BB16" s="12">
        <f t="shared" si="30"/>
        <v>0</v>
      </c>
      <c r="BC16" s="12">
        <f t="shared" si="31"/>
        <v>0</v>
      </c>
      <c r="BD16" s="12">
        <f t="shared" si="32"/>
        <v>0</v>
      </c>
      <c r="BE16" s="12">
        <f t="shared" si="33"/>
        <v>0</v>
      </c>
      <c r="BF16" s="12">
        <f t="shared" si="34"/>
        <v>0</v>
      </c>
      <c r="BG16" s="12">
        <f t="shared" si="35"/>
        <v>0</v>
      </c>
      <c r="BH16" s="12">
        <f t="shared" si="36"/>
        <v>0</v>
      </c>
      <c r="BI16" s="12">
        <f t="shared" si="37"/>
        <v>0</v>
      </c>
      <c r="BJ16" s="12">
        <f t="shared" si="38"/>
        <v>0</v>
      </c>
      <c r="BK16" s="12">
        <f t="shared" si="39"/>
        <v>0</v>
      </c>
      <c r="BL16" s="12">
        <f t="shared" si="40"/>
        <v>0</v>
      </c>
      <c r="BM16" s="12">
        <f t="shared" si="41"/>
        <v>0</v>
      </c>
      <c r="BN16" s="12">
        <f t="shared" si="42"/>
        <v>0</v>
      </c>
      <c r="BO16" s="12">
        <f t="shared" si="43"/>
        <v>0</v>
      </c>
      <c r="BP16" s="12">
        <f t="shared" si="44"/>
        <v>0</v>
      </c>
      <c r="BQ16" s="12">
        <f t="shared" si="45"/>
        <v>0</v>
      </c>
      <c r="BT16" s="19">
        <f t="shared" si="46"/>
        <v>15</v>
      </c>
      <c r="BU16" s="12">
        <f t="shared" si="47"/>
        <v>0</v>
      </c>
      <c r="BV16" s="12">
        <f t="shared" si="48"/>
        <v>0</v>
      </c>
      <c r="BW16" s="12">
        <f t="shared" si="49"/>
        <v>0</v>
      </c>
      <c r="BX16" s="12">
        <f t="shared" si="50"/>
        <v>0</v>
      </c>
      <c r="BY16" s="12">
        <f t="shared" si="51"/>
        <v>0</v>
      </c>
      <c r="BZ16" s="12">
        <f t="shared" si="52"/>
        <v>0</v>
      </c>
      <c r="CA16" s="12">
        <f t="shared" si="53"/>
        <v>0</v>
      </c>
      <c r="CB16" s="12">
        <f t="shared" si="54"/>
        <v>0</v>
      </c>
      <c r="CC16" s="12">
        <f t="shared" si="55"/>
        <v>0</v>
      </c>
      <c r="CD16" s="12">
        <f t="shared" si="56"/>
        <v>0</v>
      </c>
      <c r="CE16" s="12">
        <f t="shared" si="57"/>
        <v>0</v>
      </c>
      <c r="CF16" s="12">
        <f t="shared" si="58"/>
        <v>0</v>
      </c>
      <c r="CG16" s="12">
        <f t="shared" si="59"/>
        <v>0</v>
      </c>
      <c r="CH16" s="12">
        <f t="shared" si="60"/>
        <v>0</v>
      </c>
      <c r="CI16" s="12">
        <f t="shared" si="61"/>
        <v>0</v>
      </c>
      <c r="CJ16" s="12">
        <f t="shared" si="62"/>
        <v>0</v>
      </c>
      <c r="CM16" s="19">
        <f t="shared" si="63"/>
        <v>15</v>
      </c>
      <c r="CN16" s="12">
        <f t="shared" si="64"/>
        <v>0</v>
      </c>
      <c r="CO16" s="12">
        <f t="shared" si="65"/>
        <v>0</v>
      </c>
      <c r="CP16" s="12">
        <f t="shared" si="66"/>
        <v>0</v>
      </c>
      <c r="CQ16" s="12">
        <f t="shared" si="67"/>
        <v>0</v>
      </c>
      <c r="CR16" s="12">
        <f t="shared" si="68"/>
        <v>0</v>
      </c>
      <c r="CS16" s="12">
        <f t="shared" si="69"/>
        <v>0</v>
      </c>
      <c r="CT16" s="12">
        <f t="shared" si="70"/>
        <v>0</v>
      </c>
      <c r="CU16" s="12">
        <f t="shared" si="71"/>
        <v>0</v>
      </c>
      <c r="CV16" s="12">
        <f t="shared" si="72"/>
        <v>0</v>
      </c>
      <c r="CW16" s="12">
        <f t="shared" si="73"/>
        <v>0</v>
      </c>
      <c r="CX16" s="12">
        <f t="shared" si="74"/>
        <v>0</v>
      </c>
      <c r="CY16" s="12">
        <f t="shared" si="75"/>
        <v>0</v>
      </c>
      <c r="CZ16" s="12">
        <f t="shared" si="76"/>
        <v>0</v>
      </c>
      <c r="DA16" s="12">
        <f t="shared" si="77"/>
        <v>0</v>
      </c>
      <c r="DB16" s="12">
        <f t="shared" si="78"/>
        <v>0</v>
      </c>
      <c r="DC16" s="12">
        <f t="shared" si="79"/>
        <v>0</v>
      </c>
      <c r="DF16" s="19">
        <f t="shared" si="80"/>
        <v>0</v>
      </c>
      <c r="DG16" s="19">
        <f t="shared" si="81"/>
        <v>0</v>
      </c>
      <c r="DH16" s="19">
        <f t="shared" si="82"/>
        <v>0</v>
      </c>
      <c r="DI16" s="19">
        <f t="shared" si="83"/>
        <v>0</v>
      </c>
      <c r="DJ16" s="19">
        <f t="shared" si="84"/>
        <v>0</v>
      </c>
      <c r="DK16" s="19">
        <f t="shared" si="85"/>
        <v>0</v>
      </c>
      <c r="DL16" s="19">
        <f t="shared" si="86"/>
        <v>0</v>
      </c>
      <c r="DM16" s="19">
        <f t="shared" si="87"/>
        <v>0</v>
      </c>
      <c r="DN16" s="19">
        <f t="shared" si="88"/>
        <v>0</v>
      </c>
      <c r="DO16" s="19">
        <f t="shared" si="89"/>
        <v>0</v>
      </c>
      <c r="DP16" s="19">
        <f t="shared" si="90"/>
        <v>0</v>
      </c>
      <c r="DQ16" s="19">
        <f t="shared" si="91"/>
        <v>0</v>
      </c>
      <c r="DR16" s="19">
        <f t="shared" si="92"/>
        <v>0</v>
      </c>
      <c r="DS16" s="19">
        <f t="shared" si="93"/>
        <v>0</v>
      </c>
      <c r="DT16" s="19">
        <f t="shared" si="94"/>
        <v>0</v>
      </c>
      <c r="DU16" s="19">
        <f t="shared" si="95"/>
        <v>0</v>
      </c>
      <c r="DX16" s="12" t="str">
        <f>IF(MOD('Game (1)'!$G16,2)=0,"hold","break")</f>
        <v>hold</v>
      </c>
      <c r="DY16" s="15" t="str">
        <f t="shared" si="96"/>
        <v>Us</v>
      </c>
      <c r="DZ16" s="15">
        <f t="shared" si="97"/>
        <v>0</v>
      </c>
      <c r="EA16" s="15">
        <f t="shared" si="25"/>
        <v>0</v>
      </c>
      <c r="EB16" s="15">
        <f t="shared" si="26"/>
        <v>0</v>
      </c>
      <c r="EC16" s="15">
        <f t="shared" si="98"/>
        <v>0</v>
      </c>
      <c r="ED16" s="20" t="str">
        <f t="shared" si="99"/>
        <v/>
      </c>
      <c r="EE16" s="20" t="str">
        <f t="shared" si="100"/>
        <v/>
      </c>
      <c r="EF16" s="20" t="str">
        <f t="shared" si="101"/>
        <v/>
      </c>
      <c r="EG16" s="20" t="str">
        <f t="shared" si="102"/>
        <v/>
      </c>
    </row>
    <row r="17" spans="1:137" ht="15">
      <c r="A17" s="31" t="s">
        <v>100</v>
      </c>
      <c r="B17" s="32">
        <f>$DZ$31</f>
        <v>6</v>
      </c>
      <c r="F17" s="14">
        <v>16</v>
      </c>
      <c r="G17" s="51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Y17" s="15">
        <f t="shared" si="27"/>
        <v>0</v>
      </c>
      <c r="Z17" s="15" t="str">
        <f t="shared" si="4"/>
        <v/>
      </c>
      <c r="AB17" t="s">
        <v>33</v>
      </c>
      <c r="AC17" t="s">
        <v>90</v>
      </c>
      <c r="AD17" t="s">
        <v>53</v>
      </c>
      <c r="AH17" s="19">
        <f t="shared" si="28"/>
        <v>16</v>
      </c>
      <c r="AI17" s="12">
        <f t="shared" si="5"/>
        <v>0</v>
      </c>
      <c r="AJ17" s="12">
        <f t="shared" si="6"/>
        <v>0</v>
      </c>
      <c r="AK17" s="12">
        <f t="shared" si="7"/>
        <v>0</v>
      </c>
      <c r="AL17" s="12">
        <f t="shared" si="8"/>
        <v>0</v>
      </c>
      <c r="AM17" s="12">
        <f t="shared" si="9"/>
        <v>0</v>
      </c>
      <c r="AN17" s="12">
        <f t="shared" si="10"/>
        <v>0</v>
      </c>
      <c r="AO17" s="12">
        <f t="shared" si="11"/>
        <v>0</v>
      </c>
      <c r="AP17" s="12">
        <f t="shared" si="12"/>
        <v>0</v>
      </c>
      <c r="AQ17" s="12">
        <f t="shared" si="13"/>
        <v>0</v>
      </c>
      <c r="AR17" s="12">
        <f t="shared" si="14"/>
        <v>0</v>
      </c>
      <c r="AS17" s="12">
        <f t="shared" si="15"/>
        <v>0</v>
      </c>
      <c r="AT17" s="12">
        <f t="shared" si="16"/>
        <v>0</v>
      </c>
      <c r="AU17" s="12">
        <f t="shared" si="17"/>
        <v>0</v>
      </c>
      <c r="AV17" s="12">
        <f t="shared" si="18"/>
        <v>0</v>
      </c>
      <c r="AW17" s="12">
        <f t="shared" si="19"/>
        <v>0</v>
      </c>
      <c r="AX17" s="12">
        <f t="shared" si="20"/>
        <v>0</v>
      </c>
      <c r="BA17" s="19">
        <f t="shared" si="29"/>
        <v>16</v>
      </c>
      <c r="BB17" s="12">
        <f t="shared" si="30"/>
        <v>0</v>
      </c>
      <c r="BC17" s="12">
        <f t="shared" si="31"/>
        <v>0</v>
      </c>
      <c r="BD17" s="12">
        <f t="shared" si="32"/>
        <v>0</v>
      </c>
      <c r="BE17" s="12">
        <f t="shared" si="33"/>
        <v>0</v>
      </c>
      <c r="BF17" s="12">
        <f t="shared" si="34"/>
        <v>0</v>
      </c>
      <c r="BG17" s="12">
        <f t="shared" si="35"/>
        <v>0</v>
      </c>
      <c r="BH17" s="12">
        <f t="shared" si="36"/>
        <v>0</v>
      </c>
      <c r="BI17" s="12">
        <f t="shared" si="37"/>
        <v>0</v>
      </c>
      <c r="BJ17" s="12">
        <f t="shared" si="38"/>
        <v>0</v>
      </c>
      <c r="BK17" s="12">
        <f t="shared" si="39"/>
        <v>0</v>
      </c>
      <c r="BL17" s="12">
        <f t="shared" si="40"/>
        <v>0</v>
      </c>
      <c r="BM17" s="12">
        <f t="shared" si="41"/>
        <v>0</v>
      </c>
      <c r="BN17" s="12">
        <f t="shared" si="42"/>
        <v>0</v>
      </c>
      <c r="BO17" s="12">
        <f t="shared" si="43"/>
        <v>0</v>
      </c>
      <c r="BP17" s="12">
        <f t="shared" si="44"/>
        <v>0</v>
      </c>
      <c r="BQ17" s="12">
        <f t="shared" si="45"/>
        <v>0</v>
      </c>
      <c r="BT17" s="19">
        <f t="shared" si="46"/>
        <v>16</v>
      </c>
      <c r="BU17" s="12">
        <f t="shared" si="47"/>
        <v>0</v>
      </c>
      <c r="BV17" s="12">
        <f t="shared" si="48"/>
        <v>0</v>
      </c>
      <c r="BW17" s="12">
        <f t="shared" si="49"/>
        <v>0</v>
      </c>
      <c r="BX17" s="12">
        <f t="shared" si="50"/>
        <v>0</v>
      </c>
      <c r="BY17" s="12">
        <f t="shared" si="51"/>
        <v>0</v>
      </c>
      <c r="BZ17" s="12">
        <f t="shared" si="52"/>
        <v>0</v>
      </c>
      <c r="CA17" s="12">
        <f t="shared" si="53"/>
        <v>0</v>
      </c>
      <c r="CB17" s="12">
        <f t="shared" si="54"/>
        <v>0</v>
      </c>
      <c r="CC17" s="12">
        <f t="shared" si="55"/>
        <v>0</v>
      </c>
      <c r="CD17" s="12">
        <f t="shared" si="56"/>
        <v>0</v>
      </c>
      <c r="CE17" s="12">
        <f t="shared" si="57"/>
        <v>0</v>
      </c>
      <c r="CF17" s="12">
        <f t="shared" si="58"/>
        <v>0</v>
      </c>
      <c r="CG17" s="12">
        <f t="shared" si="59"/>
        <v>0</v>
      </c>
      <c r="CH17" s="12">
        <f t="shared" si="60"/>
        <v>0</v>
      </c>
      <c r="CI17" s="12">
        <f t="shared" si="61"/>
        <v>0</v>
      </c>
      <c r="CJ17" s="12">
        <f t="shared" si="62"/>
        <v>0</v>
      </c>
      <c r="CM17" s="19">
        <f t="shared" si="63"/>
        <v>16</v>
      </c>
      <c r="CN17" s="12">
        <f t="shared" si="64"/>
        <v>0</v>
      </c>
      <c r="CO17" s="12">
        <f t="shared" si="65"/>
        <v>0</v>
      </c>
      <c r="CP17" s="12">
        <f t="shared" si="66"/>
        <v>0</v>
      </c>
      <c r="CQ17" s="12">
        <f t="shared" si="67"/>
        <v>0</v>
      </c>
      <c r="CR17" s="12">
        <f t="shared" si="68"/>
        <v>0</v>
      </c>
      <c r="CS17" s="12">
        <f t="shared" si="69"/>
        <v>0</v>
      </c>
      <c r="CT17" s="12">
        <f t="shared" si="70"/>
        <v>0</v>
      </c>
      <c r="CU17" s="12">
        <f t="shared" si="71"/>
        <v>0</v>
      </c>
      <c r="CV17" s="12">
        <f t="shared" si="72"/>
        <v>0</v>
      </c>
      <c r="CW17" s="12">
        <f t="shared" si="73"/>
        <v>0</v>
      </c>
      <c r="CX17" s="12">
        <f t="shared" si="74"/>
        <v>0</v>
      </c>
      <c r="CY17" s="12">
        <f t="shared" si="75"/>
        <v>0</v>
      </c>
      <c r="CZ17" s="12">
        <f t="shared" si="76"/>
        <v>0</v>
      </c>
      <c r="DA17" s="12">
        <f t="shared" si="77"/>
        <v>0</v>
      </c>
      <c r="DB17" s="12">
        <f t="shared" si="78"/>
        <v>0</v>
      </c>
      <c r="DC17" s="12">
        <f t="shared" si="79"/>
        <v>0</v>
      </c>
      <c r="DF17" s="19">
        <f t="shared" si="80"/>
        <v>0</v>
      </c>
      <c r="DG17" s="19">
        <f t="shared" si="81"/>
        <v>0</v>
      </c>
      <c r="DH17" s="19">
        <f t="shared" si="82"/>
        <v>0</v>
      </c>
      <c r="DI17" s="19">
        <f t="shared" si="83"/>
        <v>0</v>
      </c>
      <c r="DJ17" s="19">
        <f t="shared" si="84"/>
        <v>0</v>
      </c>
      <c r="DK17" s="19">
        <f t="shared" si="85"/>
        <v>0</v>
      </c>
      <c r="DL17" s="19">
        <f t="shared" si="86"/>
        <v>0</v>
      </c>
      <c r="DM17" s="19">
        <f t="shared" si="87"/>
        <v>0</v>
      </c>
      <c r="DN17" s="19">
        <f t="shared" si="88"/>
        <v>0</v>
      </c>
      <c r="DO17" s="19">
        <f t="shared" si="89"/>
        <v>0</v>
      </c>
      <c r="DP17" s="19">
        <f t="shared" si="90"/>
        <v>0</v>
      </c>
      <c r="DQ17" s="19">
        <f t="shared" si="91"/>
        <v>0</v>
      </c>
      <c r="DR17" s="19">
        <f t="shared" si="92"/>
        <v>0</v>
      </c>
      <c r="DS17" s="19">
        <f t="shared" si="93"/>
        <v>0</v>
      </c>
      <c r="DT17" s="19">
        <f t="shared" si="94"/>
        <v>0</v>
      </c>
      <c r="DU17" s="19">
        <f t="shared" si="95"/>
        <v>0</v>
      </c>
      <c r="DX17" s="15" t="str">
        <f>IF(MOD('Game (1)'!$G17,2)=0,"hold","break")</f>
        <v>hold</v>
      </c>
      <c r="DY17" s="15" t="str">
        <f t="shared" si="96"/>
        <v>Op</v>
      </c>
      <c r="DZ17" s="15">
        <f t="shared" si="97"/>
        <v>0</v>
      </c>
      <c r="EA17" s="15">
        <f t="shared" si="25"/>
        <v>0</v>
      </c>
      <c r="EB17" s="15">
        <f t="shared" si="26"/>
        <v>0</v>
      </c>
      <c r="EC17" s="15">
        <f t="shared" si="98"/>
        <v>0</v>
      </c>
      <c r="ED17" s="20" t="str">
        <f t="shared" si="99"/>
        <v/>
      </c>
      <c r="EE17" s="20" t="str">
        <f t="shared" si="100"/>
        <v/>
      </c>
      <c r="EF17" s="20" t="str">
        <f t="shared" si="101"/>
        <v/>
      </c>
      <c r="EG17" s="20" t="str">
        <f t="shared" si="102"/>
        <v/>
      </c>
    </row>
    <row r="18" spans="1:137" ht="15" thickBot="1">
      <c r="A18" s="33" t="s">
        <v>104</v>
      </c>
      <c r="B18" s="34">
        <f>$EC$31</f>
        <v>5</v>
      </c>
      <c r="F18" s="11">
        <v>17</v>
      </c>
      <c r="G18" s="50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Y18" s="12">
        <f t="shared" si="27"/>
        <v>0</v>
      </c>
      <c r="Z18" s="12" t="str">
        <f t="shared" si="4"/>
        <v/>
      </c>
      <c r="AB18" t="str">
        <f>H33</f>
        <v>Jonny</v>
      </c>
      <c r="AC18" s="38">
        <f>H44</f>
        <v>10</v>
      </c>
      <c r="AD18" s="2">
        <f>H39</f>
        <v>-7.1428571428571425E-2</v>
      </c>
      <c r="AH18" s="19">
        <f t="shared" si="28"/>
        <v>17</v>
      </c>
      <c r="AI18" s="12">
        <f t="shared" si="5"/>
        <v>0</v>
      </c>
      <c r="AJ18" s="12">
        <f t="shared" si="6"/>
        <v>0</v>
      </c>
      <c r="AK18" s="12">
        <f t="shared" si="7"/>
        <v>0</v>
      </c>
      <c r="AL18" s="12">
        <f t="shared" si="8"/>
        <v>0</v>
      </c>
      <c r="AM18" s="12">
        <f t="shared" si="9"/>
        <v>0</v>
      </c>
      <c r="AN18" s="12">
        <f t="shared" si="10"/>
        <v>0</v>
      </c>
      <c r="AO18" s="12">
        <f t="shared" si="11"/>
        <v>0</v>
      </c>
      <c r="AP18" s="12">
        <f t="shared" si="12"/>
        <v>0</v>
      </c>
      <c r="AQ18" s="12">
        <f t="shared" si="13"/>
        <v>0</v>
      </c>
      <c r="AR18" s="12">
        <f t="shared" si="14"/>
        <v>0</v>
      </c>
      <c r="AS18" s="12">
        <f t="shared" si="15"/>
        <v>0</v>
      </c>
      <c r="AT18" s="12">
        <f t="shared" si="16"/>
        <v>0</v>
      </c>
      <c r="AU18" s="12">
        <f t="shared" si="17"/>
        <v>0</v>
      </c>
      <c r="AV18" s="12">
        <f t="shared" si="18"/>
        <v>0</v>
      </c>
      <c r="AW18" s="12">
        <f t="shared" si="19"/>
        <v>0</v>
      </c>
      <c r="AX18" s="12">
        <f t="shared" si="20"/>
        <v>0</v>
      </c>
      <c r="BA18" s="19">
        <f t="shared" si="29"/>
        <v>17</v>
      </c>
      <c r="BB18" s="12">
        <f t="shared" si="30"/>
        <v>0</v>
      </c>
      <c r="BC18" s="12">
        <f t="shared" si="31"/>
        <v>0</v>
      </c>
      <c r="BD18" s="12">
        <f t="shared" si="32"/>
        <v>0</v>
      </c>
      <c r="BE18" s="12">
        <f t="shared" si="33"/>
        <v>0</v>
      </c>
      <c r="BF18" s="12">
        <f t="shared" si="34"/>
        <v>0</v>
      </c>
      <c r="BG18" s="12">
        <f t="shared" si="35"/>
        <v>0</v>
      </c>
      <c r="BH18" s="12">
        <f t="shared" si="36"/>
        <v>0</v>
      </c>
      <c r="BI18" s="12">
        <f t="shared" si="37"/>
        <v>0</v>
      </c>
      <c r="BJ18" s="12">
        <f t="shared" si="38"/>
        <v>0</v>
      </c>
      <c r="BK18" s="12">
        <f t="shared" si="39"/>
        <v>0</v>
      </c>
      <c r="BL18" s="12">
        <f t="shared" si="40"/>
        <v>0</v>
      </c>
      <c r="BM18" s="12">
        <f t="shared" si="41"/>
        <v>0</v>
      </c>
      <c r="BN18" s="12">
        <f t="shared" si="42"/>
        <v>0</v>
      </c>
      <c r="BO18" s="12">
        <f t="shared" si="43"/>
        <v>0</v>
      </c>
      <c r="BP18" s="12">
        <f t="shared" si="44"/>
        <v>0</v>
      </c>
      <c r="BQ18" s="12">
        <f t="shared" si="45"/>
        <v>0</v>
      </c>
      <c r="BT18" s="19">
        <f t="shared" si="46"/>
        <v>17</v>
      </c>
      <c r="BU18" s="12">
        <f t="shared" si="47"/>
        <v>0</v>
      </c>
      <c r="BV18" s="12">
        <f t="shared" si="48"/>
        <v>0</v>
      </c>
      <c r="BW18" s="12">
        <f t="shared" si="49"/>
        <v>0</v>
      </c>
      <c r="BX18" s="12">
        <f t="shared" si="50"/>
        <v>0</v>
      </c>
      <c r="BY18" s="12">
        <f t="shared" si="51"/>
        <v>0</v>
      </c>
      <c r="BZ18" s="12">
        <f t="shared" si="52"/>
        <v>0</v>
      </c>
      <c r="CA18" s="12">
        <f t="shared" si="53"/>
        <v>0</v>
      </c>
      <c r="CB18" s="12">
        <f t="shared" si="54"/>
        <v>0</v>
      </c>
      <c r="CC18" s="12">
        <f t="shared" si="55"/>
        <v>0</v>
      </c>
      <c r="CD18" s="12">
        <f t="shared" si="56"/>
        <v>0</v>
      </c>
      <c r="CE18" s="12">
        <f t="shared" si="57"/>
        <v>0</v>
      </c>
      <c r="CF18" s="12">
        <f t="shared" si="58"/>
        <v>0</v>
      </c>
      <c r="CG18" s="12">
        <f t="shared" si="59"/>
        <v>0</v>
      </c>
      <c r="CH18" s="12">
        <f t="shared" si="60"/>
        <v>0</v>
      </c>
      <c r="CI18" s="12">
        <f t="shared" si="61"/>
        <v>0</v>
      </c>
      <c r="CJ18" s="12">
        <f t="shared" si="62"/>
        <v>0</v>
      </c>
      <c r="CM18" s="19">
        <f t="shared" si="63"/>
        <v>17</v>
      </c>
      <c r="CN18" s="12">
        <f t="shared" si="64"/>
        <v>0</v>
      </c>
      <c r="CO18" s="12">
        <f t="shared" si="65"/>
        <v>0</v>
      </c>
      <c r="CP18" s="12">
        <f t="shared" si="66"/>
        <v>0</v>
      </c>
      <c r="CQ18" s="12">
        <f t="shared" si="67"/>
        <v>0</v>
      </c>
      <c r="CR18" s="12">
        <f t="shared" si="68"/>
        <v>0</v>
      </c>
      <c r="CS18" s="12">
        <f t="shared" si="69"/>
        <v>0</v>
      </c>
      <c r="CT18" s="12">
        <f t="shared" si="70"/>
        <v>0</v>
      </c>
      <c r="CU18" s="12">
        <f t="shared" si="71"/>
        <v>0</v>
      </c>
      <c r="CV18" s="12">
        <f t="shared" si="72"/>
        <v>0</v>
      </c>
      <c r="CW18" s="12">
        <f t="shared" si="73"/>
        <v>0</v>
      </c>
      <c r="CX18" s="12">
        <f t="shared" si="74"/>
        <v>0</v>
      </c>
      <c r="CY18" s="12">
        <f t="shared" si="75"/>
        <v>0</v>
      </c>
      <c r="CZ18" s="12">
        <f t="shared" si="76"/>
        <v>0</v>
      </c>
      <c r="DA18" s="12">
        <f t="shared" si="77"/>
        <v>0</v>
      </c>
      <c r="DB18" s="12">
        <f t="shared" si="78"/>
        <v>0</v>
      </c>
      <c r="DC18" s="12">
        <f t="shared" si="79"/>
        <v>0</v>
      </c>
      <c r="DF18" s="19">
        <f t="shared" si="80"/>
        <v>0</v>
      </c>
      <c r="DG18" s="19">
        <f t="shared" si="81"/>
        <v>0</v>
      </c>
      <c r="DH18" s="19">
        <f t="shared" si="82"/>
        <v>0</v>
      </c>
      <c r="DI18" s="19">
        <f t="shared" si="83"/>
        <v>0</v>
      </c>
      <c r="DJ18" s="19">
        <f t="shared" si="84"/>
        <v>0</v>
      </c>
      <c r="DK18" s="19">
        <f t="shared" si="85"/>
        <v>0</v>
      </c>
      <c r="DL18" s="19">
        <f t="shared" si="86"/>
        <v>0</v>
      </c>
      <c r="DM18" s="19">
        <f t="shared" si="87"/>
        <v>0</v>
      </c>
      <c r="DN18" s="19">
        <f t="shared" si="88"/>
        <v>0</v>
      </c>
      <c r="DO18" s="19">
        <f t="shared" si="89"/>
        <v>0</v>
      </c>
      <c r="DP18" s="19">
        <f t="shared" si="90"/>
        <v>0</v>
      </c>
      <c r="DQ18" s="19">
        <f t="shared" si="91"/>
        <v>0</v>
      </c>
      <c r="DR18" s="19">
        <f t="shared" si="92"/>
        <v>0</v>
      </c>
      <c r="DS18" s="19">
        <f t="shared" si="93"/>
        <v>0</v>
      </c>
      <c r="DT18" s="19">
        <f t="shared" si="94"/>
        <v>0</v>
      </c>
      <c r="DU18" s="19">
        <f t="shared" si="95"/>
        <v>0</v>
      </c>
      <c r="DX18" s="12" t="str">
        <f>IF(MOD('Game (1)'!$G18,2)=0,"hold","break")</f>
        <v>hold</v>
      </c>
      <c r="DY18" s="15" t="str">
        <f t="shared" si="96"/>
        <v>Us</v>
      </c>
      <c r="DZ18" s="15">
        <f t="shared" si="97"/>
        <v>0</v>
      </c>
      <c r="EA18" s="15">
        <f t="shared" si="25"/>
        <v>0</v>
      </c>
      <c r="EB18" s="15">
        <f t="shared" si="26"/>
        <v>0</v>
      </c>
      <c r="EC18" s="15">
        <f t="shared" si="98"/>
        <v>0</v>
      </c>
      <c r="ED18" s="20" t="str">
        <f t="shared" si="99"/>
        <v/>
      </c>
      <c r="EE18" s="20" t="str">
        <f t="shared" si="100"/>
        <v/>
      </c>
      <c r="EF18" s="20" t="str">
        <f t="shared" si="101"/>
        <v/>
      </c>
      <c r="EG18" s="20" t="str">
        <f t="shared" si="102"/>
        <v/>
      </c>
    </row>
    <row r="19" spans="1:137" ht="15">
      <c r="A19" t="s">
        <v>106</v>
      </c>
      <c r="B19">
        <f>$EB$31</f>
        <v>14</v>
      </c>
      <c r="F19" s="14">
        <v>18</v>
      </c>
      <c r="G19" s="51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Y19" s="15">
        <f t="shared" si="27"/>
        <v>0</v>
      </c>
      <c r="Z19" s="15" t="str">
        <f t="shared" si="4"/>
        <v/>
      </c>
      <c r="AB19" t="str">
        <f>I33</f>
        <v>Marius</v>
      </c>
      <c r="AC19" s="38">
        <f>I44</f>
        <v>32</v>
      </c>
      <c r="AD19" s="2">
        <f>I39</f>
        <v>0.59019607843137245</v>
      </c>
      <c r="AH19" s="19">
        <f t="shared" si="28"/>
        <v>18</v>
      </c>
      <c r="AI19" s="12">
        <f t="shared" si="5"/>
        <v>0</v>
      </c>
      <c r="AJ19" s="12">
        <f t="shared" si="6"/>
        <v>0</v>
      </c>
      <c r="AK19" s="12">
        <f t="shared" si="7"/>
        <v>0</v>
      </c>
      <c r="AL19" s="12">
        <f t="shared" si="8"/>
        <v>0</v>
      </c>
      <c r="AM19" s="12">
        <f t="shared" si="9"/>
        <v>0</v>
      </c>
      <c r="AN19" s="12">
        <f t="shared" si="10"/>
        <v>0</v>
      </c>
      <c r="AO19" s="12">
        <f t="shared" si="11"/>
        <v>0</v>
      </c>
      <c r="AP19" s="12">
        <f t="shared" si="12"/>
        <v>0</v>
      </c>
      <c r="AQ19" s="12">
        <f t="shared" si="13"/>
        <v>0</v>
      </c>
      <c r="AR19" s="12">
        <f t="shared" si="14"/>
        <v>0</v>
      </c>
      <c r="AS19" s="12">
        <f t="shared" si="15"/>
        <v>0</v>
      </c>
      <c r="AT19" s="12">
        <f t="shared" si="16"/>
        <v>0</v>
      </c>
      <c r="AU19" s="12">
        <f t="shared" si="17"/>
        <v>0</v>
      </c>
      <c r="AV19" s="12">
        <f t="shared" si="18"/>
        <v>0</v>
      </c>
      <c r="AW19" s="12">
        <f t="shared" si="19"/>
        <v>0</v>
      </c>
      <c r="AX19" s="12">
        <f t="shared" si="20"/>
        <v>0</v>
      </c>
      <c r="BA19" s="19">
        <f t="shared" si="29"/>
        <v>18</v>
      </c>
      <c r="BB19" s="12">
        <f t="shared" si="30"/>
        <v>0</v>
      </c>
      <c r="BC19" s="12">
        <f t="shared" si="31"/>
        <v>0</v>
      </c>
      <c r="BD19" s="12">
        <f t="shared" si="32"/>
        <v>0</v>
      </c>
      <c r="BE19" s="12">
        <f t="shared" si="33"/>
        <v>0</v>
      </c>
      <c r="BF19" s="12">
        <f t="shared" si="34"/>
        <v>0</v>
      </c>
      <c r="BG19" s="12">
        <f t="shared" si="35"/>
        <v>0</v>
      </c>
      <c r="BH19" s="12">
        <f t="shared" si="36"/>
        <v>0</v>
      </c>
      <c r="BI19" s="12">
        <f t="shared" si="37"/>
        <v>0</v>
      </c>
      <c r="BJ19" s="12">
        <f t="shared" si="38"/>
        <v>0</v>
      </c>
      <c r="BK19" s="12">
        <f t="shared" si="39"/>
        <v>0</v>
      </c>
      <c r="BL19" s="12">
        <f t="shared" si="40"/>
        <v>0</v>
      </c>
      <c r="BM19" s="12">
        <f t="shared" si="41"/>
        <v>0</v>
      </c>
      <c r="BN19" s="12">
        <f t="shared" si="42"/>
        <v>0</v>
      </c>
      <c r="BO19" s="12">
        <f t="shared" si="43"/>
        <v>0</v>
      </c>
      <c r="BP19" s="12">
        <f t="shared" si="44"/>
        <v>0</v>
      </c>
      <c r="BQ19" s="12">
        <f t="shared" si="45"/>
        <v>0</v>
      </c>
      <c r="BT19" s="19">
        <f t="shared" si="46"/>
        <v>18</v>
      </c>
      <c r="BU19" s="12">
        <f t="shared" si="47"/>
        <v>0</v>
      </c>
      <c r="BV19" s="12">
        <f t="shared" si="48"/>
        <v>0</v>
      </c>
      <c r="BW19" s="12">
        <f t="shared" si="49"/>
        <v>0</v>
      </c>
      <c r="BX19" s="12">
        <f t="shared" si="50"/>
        <v>0</v>
      </c>
      <c r="BY19" s="12">
        <f t="shared" si="51"/>
        <v>0</v>
      </c>
      <c r="BZ19" s="12">
        <f t="shared" si="52"/>
        <v>0</v>
      </c>
      <c r="CA19" s="12">
        <f t="shared" si="53"/>
        <v>0</v>
      </c>
      <c r="CB19" s="12">
        <f t="shared" si="54"/>
        <v>0</v>
      </c>
      <c r="CC19" s="12">
        <f t="shared" si="55"/>
        <v>0</v>
      </c>
      <c r="CD19" s="12">
        <f t="shared" si="56"/>
        <v>0</v>
      </c>
      <c r="CE19" s="12">
        <f t="shared" si="57"/>
        <v>0</v>
      </c>
      <c r="CF19" s="12">
        <f t="shared" si="58"/>
        <v>0</v>
      </c>
      <c r="CG19" s="12">
        <f t="shared" si="59"/>
        <v>0</v>
      </c>
      <c r="CH19" s="12">
        <f t="shared" si="60"/>
        <v>0</v>
      </c>
      <c r="CI19" s="12">
        <f t="shared" si="61"/>
        <v>0</v>
      </c>
      <c r="CJ19" s="12">
        <f t="shared" si="62"/>
        <v>0</v>
      </c>
      <c r="CM19" s="19">
        <f t="shared" si="63"/>
        <v>18</v>
      </c>
      <c r="CN19" s="12">
        <f t="shared" si="64"/>
        <v>0</v>
      </c>
      <c r="CO19" s="12">
        <f t="shared" si="65"/>
        <v>0</v>
      </c>
      <c r="CP19" s="12">
        <f t="shared" si="66"/>
        <v>0</v>
      </c>
      <c r="CQ19" s="12">
        <f t="shared" si="67"/>
        <v>0</v>
      </c>
      <c r="CR19" s="12">
        <f t="shared" si="68"/>
        <v>0</v>
      </c>
      <c r="CS19" s="12">
        <f t="shared" si="69"/>
        <v>0</v>
      </c>
      <c r="CT19" s="12">
        <f t="shared" si="70"/>
        <v>0</v>
      </c>
      <c r="CU19" s="12">
        <f t="shared" si="71"/>
        <v>0</v>
      </c>
      <c r="CV19" s="12">
        <f t="shared" si="72"/>
        <v>0</v>
      </c>
      <c r="CW19" s="12">
        <f t="shared" si="73"/>
        <v>0</v>
      </c>
      <c r="CX19" s="12">
        <f t="shared" si="74"/>
        <v>0</v>
      </c>
      <c r="CY19" s="12">
        <f t="shared" si="75"/>
        <v>0</v>
      </c>
      <c r="CZ19" s="12">
        <f t="shared" si="76"/>
        <v>0</v>
      </c>
      <c r="DA19" s="12">
        <f t="shared" si="77"/>
        <v>0</v>
      </c>
      <c r="DB19" s="12">
        <f t="shared" si="78"/>
        <v>0</v>
      </c>
      <c r="DC19" s="12">
        <f t="shared" si="79"/>
        <v>0</v>
      </c>
      <c r="DF19" s="19">
        <f t="shared" si="80"/>
        <v>0</v>
      </c>
      <c r="DG19" s="19">
        <f t="shared" si="81"/>
        <v>0</v>
      </c>
      <c r="DH19" s="19">
        <f t="shared" si="82"/>
        <v>0</v>
      </c>
      <c r="DI19" s="19">
        <f t="shared" si="83"/>
        <v>0</v>
      </c>
      <c r="DJ19" s="19">
        <f t="shared" si="84"/>
        <v>0</v>
      </c>
      <c r="DK19" s="19">
        <f t="shared" si="85"/>
        <v>0</v>
      </c>
      <c r="DL19" s="19">
        <f t="shared" si="86"/>
        <v>0</v>
      </c>
      <c r="DM19" s="19">
        <f t="shared" si="87"/>
        <v>0</v>
      </c>
      <c r="DN19" s="19">
        <f t="shared" si="88"/>
        <v>0</v>
      </c>
      <c r="DO19" s="19">
        <f t="shared" si="89"/>
        <v>0</v>
      </c>
      <c r="DP19" s="19">
        <f t="shared" si="90"/>
        <v>0</v>
      </c>
      <c r="DQ19" s="19">
        <f t="shared" si="91"/>
        <v>0</v>
      </c>
      <c r="DR19" s="19">
        <f t="shared" si="92"/>
        <v>0</v>
      </c>
      <c r="DS19" s="19">
        <f t="shared" si="93"/>
        <v>0</v>
      </c>
      <c r="DT19" s="19">
        <f t="shared" si="94"/>
        <v>0</v>
      </c>
      <c r="DU19" s="19">
        <f t="shared" si="95"/>
        <v>0</v>
      </c>
      <c r="DX19" s="15" t="str">
        <f>IF(MOD('Game (1)'!$G19,2)=0,"hold","break")</f>
        <v>hold</v>
      </c>
      <c r="DY19" s="15" t="str">
        <f t="shared" si="96"/>
        <v>Op</v>
      </c>
      <c r="DZ19" s="15">
        <f t="shared" si="97"/>
        <v>0</v>
      </c>
      <c r="EA19" s="15">
        <f t="shared" si="25"/>
        <v>0</v>
      </c>
      <c r="EB19" s="15">
        <f t="shared" si="26"/>
        <v>0</v>
      </c>
      <c r="EC19" s="15">
        <f t="shared" si="98"/>
        <v>0</v>
      </c>
      <c r="ED19" s="20" t="str">
        <f t="shared" si="99"/>
        <v/>
      </c>
      <c r="EE19" s="20" t="str">
        <f t="shared" si="100"/>
        <v/>
      </c>
      <c r="EF19" s="20" t="str">
        <f t="shared" si="101"/>
        <v/>
      </c>
      <c r="EG19" s="20" t="str">
        <f t="shared" si="102"/>
        <v/>
      </c>
    </row>
    <row r="20" spans="1:137" ht="15">
      <c r="A20" t="s">
        <v>107</v>
      </c>
      <c r="B20">
        <f>$EA$31</f>
        <v>13</v>
      </c>
      <c r="F20" s="11">
        <v>19</v>
      </c>
      <c r="G20" s="50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Y20" s="12">
        <f t="shared" si="27"/>
        <v>0</v>
      </c>
      <c r="Z20" s="12" t="str">
        <f t="shared" si="4"/>
        <v/>
      </c>
      <c r="AB20" t="str">
        <f>J33</f>
        <v>Max</v>
      </c>
      <c r="AC20" s="38">
        <f>J44</f>
        <v>28</v>
      </c>
      <c r="AD20" s="2">
        <f>J39</f>
        <v>-0.21282051282051279</v>
      </c>
      <c r="AH20" s="19">
        <f t="shared" si="28"/>
        <v>19</v>
      </c>
      <c r="AI20" s="12">
        <f t="shared" si="5"/>
        <v>0</v>
      </c>
      <c r="AJ20" s="12">
        <f t="shared" si="6"/>
        <v>0</v>
      </c>
      <c r="AK20" s="12">
        <f t="shared" si="7"/>
        <v>0</v>
      </c>
      <c r="AL20" s="12">
        <f t="shared" si="8"/>
        <v>0</v>
      </c>
      <c r="AM20" s="12">
        <f t="shared" si="9"/>
        <v>0</v>
      </c>
      <c r="AN20" s="12">
        <f t="shared" si="10"/>
        <v>0</v>
      </c>
      <c r="AO20" s="12">
        <f t="shared" si="11"/>
        <v>0</v>
      </c>
      <c r="AP20" s="12">
        <f t="shared" si="12"/>
        <v>0</v>
      </c>
      <c r="AQ20" s="12">
        <f t="shared" si="13"/>
        <v>0</v>
      </c>
      <c r="AR20" s="12">
        <f t="shared" si="14"/>
        <v>0</v>
      </c>
      <c r="AS20" s="12">
        <f t="shared" si="15"/>
        <v>0</v>
      </c>
      <c r="AT20" s="12">
        <f t="shared" si="16"/>
        <v>0</v>
      </c>
      <c r="AU20" s="12">
        <f t="shared" si="17"/>
        <v>0</v>
      </c>
      <c r="AV20" s="12">
        <f t="shared" si="18"/>
        <v>0</v>
      </c>
      <c r="AW20" s="12">
        <f t="shared" si="19"/>
        <v>0</v>
      </c>
      <c r="AX20" s="12">
        <f t="shared" si="20"/>
        <v>0</v>
      </c>
      <c r="BA20" s="19">
        <f t="shared" si="29"/>
        <v>19</v>
      </c>
      <c r="BB20" s="12">
        <f t="shared" si="30"/>
        <v>0</v>
      </c>
      <c r="BC20" s="12">
        <f t="shared" si="31"/>
        <v>0</v>
      </c>
      <c r="BD20" s="12">
        <f t="shared" si="32"/>
        <v>0</v>
      </c>
      <c r="BE20" s="12">
        <f t="shared" si="33"/>
        <v>0</v>
      </c>
      <c r="BF20" s="12">
        <f t="shared" si="34"/>
        <v>0</v>
      </c>
      <c r="BG20" s="12">
        <f t="shared" si="35"/>
        <v>0</v>
      </c>
      <c r="BH20" s="12">
        <f t="shared" si="36"/>
        <v>0</v>
      </c>
      <c r="BI20" s="12">
        <f t="shared" si="37"/>
        <v>0</v>
      </c>
      <c r="BJ20" s="12">
        <f t="shared" si="38"/>
        <v>0</v>
      </c>
      <c r="BK20" s="12">
        <f t="shared" si="39"/>
        <v>0</v>
      </c>
      <c r="BL20" s="12">
        <f t="shared" si="40"/>
        <v>0</v>
      </c>
      <c r="BM20" s="12">
        <f t="shared" si="41"/>
        <v>0</v>
      </c>
      <c r="BN20" s="12">
        <f t="shared" si="42"/>
        <v>0</v>
      </c>
      <c r="BO20" s="12">
        <f t="shared" si="43"/>
        <v>0</v>
      </c>
      <c r="BP20" s="12">
        <f t="shared" si="44"/>
        <v>0</v>
      </c>
      <c r="BQ20" s="12">
        <f t="shared" si="45"/>
        <v>0</v>
      </c>
      <c r="BT20" s="19">
        <f t="shared" si="46"/>
        <v>19</v>
      </c>
      <c r="BU20" s="12">
        <f t="shared" si="47"/>
        <v>0</v>
      </c>
      <c r="BV20" s="12">
        <f t="shared" si="48"/>
        <v>0</v>
      </c>
      <c r="BW20" s="12">
        <f t="shared" si="49"/>
        <v>0</v>
      </c>
      <c r="BX20" s="12">
        <f t="shared" si="50"/>
        <v>0</v>
      </c>
      <c r="BY20" s="12">
        <f t="shared" si="51"/>
        <v>0</v>
      </c>
      <c r="BZ20" s="12">
        <f t="shared" si="52"/>
        <v>0</v>
      </c>
      <c r="CA20" s="12">
        <f t="shared" si="53"/>
        <v>0</v>
      </c>
      <c r="CB20" s="12">
        <f t="shared" si="54"/>
        <v>0</v>
      </c>
      <c r="CC20" s="12">
        <f t="shared" si="55"/>
        <v>0</v>
      </c>
      <c r="CD20" s="12">
        <f t="shared" si="56"/>
        <v>0</v>
      </c>
      <c r="CE20" s="12">
        <f t="shared" si="57"/>
        <v>0</v>
      </c>
      <c r="CF20" s="12">
        <f t="shared" si="58"/>
        <v>0</v>
      </c>
      <c r="CG20" s="12">
        <f t="shared" si="59"/>
        <v>0</v>
      </c>
      <c r="CH20" s="12">
        <f t="shared" si="60"/>
        <v>0</v>
      </c>
      <c r="CI20" s="12">
        <f t="shared" si="61"/>
        <v>0</v>
      </c>
      <c r="CJ20" s="12">
        <f t="shared" si="62"/>
        <v>0</v>
      </c>
      <c r="CM20" s="19">
        <f t="shared" si="63"/>
        <v>19</v>
      </c>
      <c r="CN20" s="12">
        <f t="shared" si="64"/>
        <v>0</v>
      </c>
      <c r="CO20" s="12">
        <f t="shared" si="65"/>
        <v>0</v>
      </c>
      <c r="CP20" s="12">
        <f t="shared" si="66"/>
        <v>0</v>
      </c>
      <c r="CQ20" s="12">
        <f t="shared" si="67"/>
        <v>0</v>
      </c>
      <c r="CR20" s="12">
        <f t="shared" si="68"/>
        <v>0</v>
      </c>
      <c r="CS20" s="12">
        <f t="shared" si="69"/>
        <v>0</v>
      </c>
      <c r="CT20" s="12">
        <f t="shared" si="70"/>
        <v>0</v>
      </c>
      <c r="CU20" s="12">
        <f t="shared" si="71"/>
        <v>0</v>
      </c>
      <c r="CV20" s="12">
        <f t="shared" si="72"/>
        <v>0</v>
      </c>
      <c r="CW20" s="12">
        <f t="shared" si="73"/>
        <v>0</v>
      </c>
      <c r="CX20" s="12">
        <f t="shared" si="74"/>
        <v>0</v>
      </c>
      <c r="CY20" s="12">
        <f t="shared" si="75"/>
        <v>0</v>
      </c>
      <c r="CZ20" s="12">
        <f t="shared" si="76"/>
        <v>0</v>
      </c>
      <c r="DA20" s="12">
        <f t="shared" si="77"/>
        <v>0</v>
      </c>
      <c r="DB20" s="12">
        <f t="shared" si="78"/>
        <v>0</v>
      </c>
      <c r="DC20" s="12">
        <f t="shared" si="79"/>
        <v>0</v>
      </c>
      <c r="DF20" s="19">
        <f t="shared" si="80"/>
        <v>0</v>
      </c>
      <c r="DG20" s="19">
        <f t="shared" si="81"/>
        <v>0</v>
      </c>
      <c r="DH20" s="19">
        <f t="shared" si="82"/>
        <v>0</v>
      </c>
      <c r="DI20" s="19">
        <f t="shared" si="83"/>
        <v>0</v>
      </c>
      <c r="DJ20" s="19">
        <f t="shared" si="84"/>
        <v>0</v>
      </c>
      <c r="DK20" s="19">
        <f t="shared" si="85"/>
        <v>0</v>
      </c>
      <c r="DL20" s="19">
        <f t="shared" si="86"/>
        <v>0</v>
      </c>
      <c r="DM20" s="19">
        <f t="shared" si="87"/>
        <v>0</v>
      </c>
      <c r="DN20" s="19">
        <f t="shared" si="88"/>
        <v>0</v>
      </c>
      <c r="DO20" s="19">
        <f t="shared" si="89"/>
        <v>0</v>
      </c>
      <c r="DP20" s="19">
        <f t="shared" si="90"/>
        <v>0</v>
      </c>
      <c r="DQ20" s="19">
        <f t="shared" si="91"/>
        <v>0</v>
      </c>
      <c r="DR20" s="19">
        <f t="shared" si="92"/>
        <v>0</v>
      </c>
      <c r="DS20" s="19">
        <f t="shared" si="93"/>
        <v>0</v>
      </c>
      <c r="DT20" s="19">
        <f t="shared" si="94"/>
        <v>0</v>
      </c>
      <c r="DU20" s="19">
        <f t="shared" si="95"/>
        <v>0</v>
      </c>
      <c r="DX20" s="12" t="str">
        <f>IF(MOD('Game (1)'!$G20,2)=0,"hold","break")</f>
        <v>hold</v>
      </c>
      <c r="DY20" s="15" t="str">
        <f t="shared" si="96"/>
        <v>Us</v>
      </c>
      <c r="DZ20" s="15">
        <f t="shared" si="97"/>
        <v>0</v>
      </c>
      <c r="EA20" s="15">
        <f t="shared" si="25"/>
        <v>0</v>
      </c>
      <c r="EB20" s="15">
        <f t="shared" si="26"/>
        <v>0</v>
      </c>
      <c r="EC20" s="15">
        <f t="shared" si="98"/>
        <v>0</v>
      </c>
      <c r="ED20" s="20" t="str">
        <f t="shared" si="99"/>
        <v/>
      </c>
      <c r="EE20" s="20" t="str">
        <f t="shared" si="100"/>
        <v/>
      </c>
      <c r="EF20" s="20" t="str">
        <f t="shared" si="101"/>
        <v/>
      </c>
      <c r="EG20" s="20" t="str">
        <f t="shared" si="102"/>
        <v/>
      </c>
    </row>
    <row r="21" spans="1:137" ht="15">
      <c r="A21" t="s">
        <v>108</v>
      </c>
      <c r="B21">
        <f>B20+B17</f>
        <v>19</v>
      </c>
      <c r="F21" s="14">
        <v>20</v>
      </c>
      <c r="G21" s="51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Y21" s="15">
        <f t="shared" si="27"/>
        <v>0</v>
      </c>
      <c r="Z21" s="15" t="str">
        <f t="shared" si="4"/>
        <v/>
      </c>
      <c r="AB21" t="str">
        <f>K33</f>
        <v>Dan</v>
      </c>
      <c r="AC21" s="38">
        <f>K44</f>
        <v>22</v>
      </c>
      <c r="AD21" s="2">
        <f>K39</f>
        <v>-0.125</v>
      </c>
      <c r="AH21" s="19">
        <f t="shared" si="28"/>
        <v>20</v>
      </c>
      <c r="AI21" s="12">
        <f t="shared" si="5"/>
        <v>0</v>
      </c>
      <c r="AJ21" s="12">
        <f t="shared" si="6"/>
        <v>0</v>
      </c>
      <c r="AK21" s="12">
        <f t="shared" si="7"/>
        <v>0</v>
      </c>
      <c r="AL21" s="12">
        <f t="shared" si="8"/>
        <v>0</v>
      </c>
      <c r="AM21" s="12">
        <f t="shared" si="9"/>
        <v>0</v>
      </c>
      <c r="AN21" s="12">
        <f t="shared" si="10"/>
        <v>0</v>
      </c>
      <c r="AO21" s="12">
        <f t="shared" si="11"/>
        <v>0</v>
      </c>
      <c r="AP21" s="12">
        <f t="shared" si="12"/>
        <v>0</v>
      </c>
      <c r="AQ21" s="12">
        <f t="shared" si="13"/>
        <v>0</v>
      </c>
      <c r="AR21" s="12">
        <f t="shared" si="14"/>
        <v>0</v>
      </c>
      <c r="AS21" s="12">
        <f t="shared" si="15"/>
        <v>0</v>
      </c>
      <c r="AT21" s="12">
        <f t="shared" si="16"/>
        <v>0</v>
      </c>
      <c r="AU21" s="12">
        <f t="shared" si="17"/>
        <v>0</v>
      </c>
      <c r="AV21" s="12">
        <f t="shared" si="18"/>
        <v>0</v>
      </c>
      <c r="AW21" s="12">
        <f t="shared" si="19"/>
        <v>0</v>
      </c>
      <c r="AX21" s="12">
        <f t="shared" si="20"/>
        <v>0</v>
      </c>
      <c r="BA21" s="19">
        <f t="shared" si="29"/>
        <v>20</v>
      </c>
      <c r="BB21" s="12">
        <f t="shared" si="30"/>
        <v>0</v>
      </c>
      <c r="BC21" s="12">
        <f t="shared" si="31"/>
        <v>0</v>
      </c>
      <c r="BD21" s="12">
        <f t="shared" si="32"/>
        <v>0</v>
      </c>
      <c r="BE21" s="12">
        <f t="shared" si="33"/>
        <v>0</v>
      </c>
      <c r="BF21" s="12">
        <f t="shared" si="34"/>
        <v>0</v>
      </c>
      <c r="BG21" s="12">
        <f t="shared" si="35"/>
        <v>0</v>
      </c>
      <c r="BH21" s="12">
        <f t="shared" si="36"/>
        <v>0</v>
      </c>
      <c r="BI21" s="12">
        <f t="shared" si="37"/>
        <v>0</v>
      </c>
      <c r="BJ21" s="12">
        <f t="shared" si="38"/>
        <v>0</v>
      </c>
      <c r="BK21" s="12">
        <f t="shared" si="39"/>
        <v>0</v>
      </c>
      <c r="BL21" s="12">
        <f t="shared" si="40"/>
        <v>0</v>
      </c>
      <c r="BM21" s="12">
        <f t="shared" si="41"/>
        <v>0</v>
      </c>
      <c r="BN21" s="12">
        <f t="shared" si="42"/>
        <v>0</v>
      </c>
      <c r="BO21" s="12">
        <f t="shared" si="43"/>
        <v>0</v>
      </c>
      <c r="BP21" s="12">
        <f t="shared" si="44"/>
        <v>0</v>
      </c>
      <c r="BQ21" s="12">
        <f t="shared" si="45"/>
        <v>0</v>
      </c>
      <c r="BT21" s="19">
        <f t="shared" si="46"/>
        <v>20</v>
      </c>
      <c r="BU21" s="12">
        <f t="shared" si="47"/>
        <v>0</v>
      </c>
      <c r="BV21" s="12">
        <f t="shared" si="48"/>
        <v>0</v>
      </c>
      <c r="BW21" s="12">
        <f t="shared" si="49"/>
        <v>0</v>
      </c>
      <c r="BX21" s="12">
        <f t="shared" si="50"/>
        <v>0</v>
      </c>
      <c r="BY21" s="12">
        <f t="shared" si="51"/>
        <v>0</v>
      </c>
      <c r="BZ21" s="12">
        <f t="shared" si="52"/>
        <v>0</v>
      </c>
      <c r="CA21" s="12">
        <f t="shared" si="53"/>
        <v>0</v>
      </c>
      <c r="CB21" s="12">
        <f t="shared" si="54"/>
        <v>0</v>
      </c>
      <c r="CC21" s="12">
        <f t="shared" si="55"/>
        <v>0</v>
      </c>
      <c r="CD21" s="12">
        <f t="shared" si="56"/>
        <v>0</v>
      </c>
      <c r="CE21" s="12">
        <f t="shared" si="57"/>
        <v>0</v>
      </c>
      <c r="CF21" s="12">
        <f t="shared" si="58"/>
        <v>0</v>
      </c>
      <c r="CG21" s="12">
        <f t="shared" si="59"/>
        <v>0</v>
      </c>
      <c r="CH21" s="12">
        <f t="shared" si="60"/>
        <v>0</v>
      </c>
      <c r="CI21" s="12">
        <f t="shared" si="61"/>
        <v>0</v>
      </c>
      <c r="CJ21" s="12">
        <f t="shared" si="62"/>
        <v>0</v>
      </c>
      <c r="CM21" s="19">
        <f t="shared" si="63"/>
        <v>20</v>
      </c>
      <c r="CN21" s="12">
        <f t="shared" si="64"/>
        <v>0</v>
      </c>
      <c r="CO21" s="12">
        <f t="shared" si="65"/>
        <v>0</v>
      </c>
      <c r="CP21" s="12">
        <f t="shared" si="66"/>
        <v>0</v>
      </c>
      <c r="CQ21" s="12">
        <f t="shared" si="67"/>
        <v>0</v>
      </c>
      <c r="CR21" s="12">
        <f t="shared" si="68"/>
        <v>0</v>
      </c>
      <c r="CS21" s="12">
        <f t="shared" si="69"/>
        <v>0</v>
      </c>
      <c r="CT21" s="12">
        <f t="shared" si="70"/>
        <v>0</v>
      </c>
      <c r="CU21" s="12">
        <f t="shared" si="71"/>
        <v>0</v>
      </c>
      <c r="CV21" s="12">
        <f t="shared" si="72"/>
        <v>0</v>
      </c>
      <c r="CW21" s="12">
        <f t="shared" si="73"/>
        <v>0</v>
      </c>
      <c r="CX21" s="12">
        <f t="shared" si="74"/>
        <v>0</v>
      </c>
      <c r="CY21" s="12">
        <f t="shared" si="75"/>
        <v>0</v>
      </c>
      <c r="CZ21" s="12">
        <f t="shared" si="76"/>
        <v>0</v>
      </c>
      <c r="DA21" s="12">
        <f t="shared" si="77"/>
        <v>0</v>
      </c>
      <c r="DB21" s="12">
        <f t="shared" si="78"/>
        <v>0</v>
      </c>
      <c r="DC21" s="12">
        <f t="shared" si="79"/>
        <v>0</v>
      </c>
      <c r="DF21" s="19">
        <f t="shared" si="80"/>
        <v>0</v>
      </c>
      <c r="DG21" s="19">
        <f t="shared" si="81"/>
        <v>0</v>
      </c>
      <c r="DH21" s="19">
        <f t="shared" si="82"/>
        <v>0</v>
      </c>
      <c r="DI21" s="19">
        <f t="shared" si="83"/>
        <v>0</v>
      </c>
      <c r="DJ21" s="19">
        <f t="shared" si="84"/>
        <v>0</v>
      </c>
      <c r="DK21" s="19">
        <f t="shared" si="85"/>
        <v>0</v>
      </c>
      <c r="DL21" s="19">
        <f t="shared" si="86"/>
        <v>0</v>
      </c>
      <c r="DM21" s="19">
        <f t="shared" si="87"/>
        <v>0</v>
      </c>
      <c r="DN21" s="19">
        <f t="shared" si="88"/>
        <v>0</v>
      </c>
      <c r="DO21" s="19">
        <f t="shared" si="89"/>
        <v>0</v>
      </c>
      <c r="DP21" s="19">
        <f t="shared" si="90"/>
        <v>0</v>
      </c>
      <c r="DQ21" s="19">
        <f t="shared" si="91"/>
        <v>0</v>
      </c>
      <c r="DR21" s="19">
        <f t="shared" si="92"/>
        <v>0</v>
      </c>
      <c r="DS21" s="19">
        <f t="shared" si="93"/>
        <v>0</v>
      </c>
      <c r="DT21" s="19">
        <f t="shared" si="94"/>
        <v>0</v>
      </c>
      <c r="DU21" s="19">
        <f t="shared" si="95"/>
        <v>0</v>
      </c>
      <c r="DX21" s="15" t="str">
        <f>IF(MOD('Game (1)'!$G21,2)=0,"hold","break")</f>
        <v>hold</v>
      </c>
      <c r="DY21" s="15" t="str">
        <f t="shared" si="96"/>
        <v>Op</v>
      </c>
      <c r="DZ21" s="15">
        <f t="shared" si="97"/>
        <v>0</v>
      </c>
      <c r="EA21" s="15">
        <f t="shared" si="25"/>
        <v>0</v>
      </c>
      <c r="EB21" s="15">
        <f t="shared" si="26"/>
        <v>0</v>
      </c>
      <c r="EC21" s="15">
        <f t="shared" si="98"/>
        <v>0</v>
      </c>
      <c r="ED21" s="20" t="str">
        <f t="shared" si="99"/>
        <v/>
      </c>
      <c r="EE21" s="20" t="str">
        <f t="shared" si="100"/>
        <v/>
      </c>
      <c r="EF21" s="20" t="str">
        <f t="shared" si="101"/>
        <v/>
      </c>
      <c r="EG21" s="20" t="str">
        <f t="shared" si="102"/>
        <v/>
      </c>
    </row>
    <row r="22" spans="1:137" ht="15">
      <c r="A22" t="s">
        <v>109</v>
      </c>
      <c r="B22">
        <f>B19+B18</f>
        <v>19</v>
      </c>
      <c r="F22" s="11">
        <v>21</v>
      </c>
      <c r="G22" s="50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Y22" s="12">
        <f t="shared" si="27"/>
        <v>0</v>
      </c>
      <c r="Z22" s="12" t="str">
        <f t="shared" si="4"/>
        <v/>
      </c>
      <c r="AB22" t="str">
        <f>L33</f>
        <v>Apat</v>
      </c>
      <c r="AC22" s="38">
        <f>L44</f>
        <v>24</v>
      </c>
      <c r="AD22" s="2">
        <f>L39</f>
        <v>0.6547202797202798</v>
      </c>
      <c r="AH22" s="19">
        <f t="shared" si="28"/>
        <v>21</v>
      </c>
      <c r="AI22" s="12">
        <f t="shared" si="5"/>
        <v>0</v>
      </c>
      <c r="AJ22" s="12">
        <f t="shared" si="6"/>
        <v>0</v>
      </c>
      <c r="AK22" s="12">
        <f t="shared" si="7"/>
        <v>0</v>
      </c>
      <c r="AL22" s="12">
        <f t="shared" si="8"/>
        <v>0</v>
      </c>
      <c r="AM22" s="12">
        <f t="shared" si="9"/>
        <v>0</v>
      </c>
      <c r="AN22" s="12">
        <f t="shared" si="10"/>
        <v>0</v>
      </c>
      <c r="AO22" s="12">
        <f t="shared" si="11"/>
        <v>0</v>
      </c>
      <c r="AP22" s="12">
        <f t="shared" si="12"/>
        <v>0</v>
      </c>
      <c r="AQ22" s="12">
        <f t="shared" si="13"/>
        <v>0</v>
      </c>
      <c r="AR22" s="12">
        <f t="shared" si="14"/>
        <v>0</v>
      </c>
      <c r="AS22" s="12">
        <f t="shared" si="15"/>
        <v>0</v>
      </c>
      <c r="AT22" s="12">
        <f t="shared" si="16"/>
        <v>0</v>
      </c>
      <c r="AU22" s="12">
        <f t="shared" si="17"/>
        <v>0</v>
      </c>
      <c r="AV22" s="12">
        <f t="shared" si="18"/>
        <v>0</v>
      </c>
      <c r="AW22" s="12">
        <f t="shared" si="19"/>
        <v>0</v>
      </c>
      <c r="AX22" s="12">
        <f t="shared" si="20"/>
        <v>0</v>
      </c>
      <c r="BA22" s="19">
        <f t="shared" si="29"/>
        <v>21</v>
      </c>
      <c r="BB22" s="12">
        <f t="shared" si="30"/>
        <v>0</v>
      </c>
      <c r="BC22" s="12">
        <f t="shared" si="31"/>
        <v>0</v>
      </c>
      <c r="BD22" s="12">
        <f t="shared" si="32"/>
        <v>0</v>
      </c>
      <c r="BE22" s="12">
        <f t="shared" si="33"/>
        <v>0</v>
      </c>
      <c r="BF22" s="12">
        <f t="shared" si="34"/>
        <v>0</v>
      </c>
      <c r="BG22" s="12">
        <f t="shared" si="35"/>
        <v>0</v>
      </c>
      <c r="BH22" s="12">
        <f t="shared" si="36"/>
        <v>0</v>
      </c>
      <c r="BI22" s="12">
        <f t="shared" si="37"/>
        <v>0</v>
      </c>
      <c r="BJ22" s="12">
        <f t="shared" si="38"/>
        <v>0</v>
      </c>
      <c r="BK22" s="12">
        <f t="shared" si="39"/>
        <v>0</v>
      </c>
      <c r="BL22" s="12">
        <f t="shared" si="40"/>
        <v>0</v>
      </c>
      <c r="BM22" s="12">
        <f t="shared" si="41"/>
        <v>0</v>
      </c>
      <c r="BN22" s="12">
        <f t="shared" si="42"/>
        <v>0</v>
      </c>
      <c r="BO22" s="12">
        <f t="shared" si="43"/>
        <v>0</v>
      </c>
      <c r="BP22" s="12">
        <f t="shared" si="44"/>
        <v>0</v>
      </c>
      <c r="BQ22" s="12">
        <f t="shared" si="45"/>
        <v>0</v>
      </c>
      <c r="BT22" s="19">
        <f t="shared" si="46"/>
        <v>21</v>
      </c>
      <c r="BU22" s="12">
        <f t="shared" si="47"/>
        <v>0</v>
      </c>
      <c r="BV22" s="12">
        <f t="shared" si="48"/>
        <v>0</v>
      </c>
      <c r="BW22" s="12">
        <f t="shared" si="49"/>
        <v>0</v>
      </c>
      <c r="BX22" s="12">
        <f t="shared" si="50"/>
        <v>0</v>
      </c>
      <c r="BY22" s="12">
        <f t="shared" si="51"/>
        <v>0</v>
      </c>
      <c r="BZ22" s="12">
        <f t="shared" si="52"/>
        <v>0</v>
      </c>
      <c r="CA22" s="12">
        <f t="shared" si="53"/>
        <v>0</v>
      </c>
      <c r="CB22" s="12">
        <f t="shared" si="54"/>
        <v>0</v>
      </c>
      <c r="CC22" s="12">
        <f t="shared" si="55"/>
        <v>0</v>
      </c>
      <c r="CD22" s="12">
        <f t="shared" si="56"/>
        <v>0</v>
      </c>
      <c r="CE22" s="12">
        <f t="shared" si="57"/>
        <v>0</v>
      </c>
      <c r="CF22" s="12">
        <f t="shared" si="58"/>
        <v>0</v>
      </c>
      <c r="CG22" s="12">
        <f t="shared" si="59"/>
        <v>0</v>
      </c>
      <c r="CH22" s="12">
        <f t="shared" si="60"/>
        <v>0</v>
      </c>
      <c r="CI22" s="12">
        <f t="shared" si="61"/>
        <v>0</v>
      </c>
      <c r="CJ22" s="12">
        <f t="shared" si="62"/>
        <v>0</v>
      </c>
      <c r="CM22" s="19">
        <f t="shared" si="63"/>
        <v>21</v>
      </c>
      <c r="CN22" s="12">
        <f t="shared" si="64"/>
        <v>0</v>
      </c>
      <c r="CO22" s="12">
        <f t="shared" si="65"/>
        <v>0</v>
      </c>
      <c r="CP22" s="12">
        <f t="shared" si="66"/>
        <v>0</v>
      </c>
      <c r="CQ22" s="12">
        <f t="shared" si="67"/>
        <v>0</v>
      </c>
      <c r="CR22" s="12">
        <f t="shared" si="68"/>
        <v>0</v>
      </c>
      <c r="CS22" s="12">
        <f t="shared" si="69"/>
        <v>0</v>
      </c>
      <c r="CT22" s="12">
        <f t="shared" si="70"/>
        <v>0</v>
      </c>
      <c r="CU22" s="12">
        <f t="shared" si="71"/>
        <v>0</v>
      </c>
      <c r="CV22" s="12">
        <f t="shared" si="72"/>
        <v>0</v>
      </c>
      <c r="CW22" s="12">
        <f t="shared" si="73"/>
        <v>0</v>
      </c>
      <c r="CX22" s="12">
        <f t="shared" si="74"/>
        <v>0</v>
      </c>
      <c r="CY22" s="12">
        <f t="shared" si="75"/>
        <v>0</v>
      </c>
      <c r="CZ22" s="12">
        <f t="shared" si="76"/>
        <v>0</v>
      </c>
      <c r="DA22" s="12">
        <f t="shared" si="77"/>
        <v>0</v>
      </c>
      <c r="DB22" s="12">
        <f t="shared" si="78"/>
        <v>0</v>
      </c>
      <c r="DC22" s="12">
        <f t="shared" si="79"/>
        <v>0</v>
      </c>
      <c r="DF22" s="19">
        <f t="shared" si="80"/>
        <v>0</v>
      </c>
      <c r="DG22" s="19">
        <f t="shared" si="81"/>
        <v>0</v>
      </c>
      <c r="DH22" s="19">
        <f t="shared" si="82"/>
        <v>0</v>
      </c>
      <c r="DI22" s="19">
        <f t="shared" si="83"/>
        <v>0</v>
      </c>
      <c r="DJ22" s="19">
        <f t="shared" si="84"/>
        <v>0</v>
      </c>
      <c r="DK22" s="19">
        <f t="shared" si="85"/>
        <v>0</v>
      </c>
      <c r="DL22" s="19">
        <f t="shared" si="86"/>
        <v>0</v>
      </c>
      <c r="DM22" s="19">
        <f t="shared" si="87"/>
        <v>0</v>
      </c>
      <c r="DN22" s="19">
        <f t="shared" si="88"/>
        <v>0</v>
      </c>
      <c r="DO22" s="19">
        <f t="shared" si="89"/>
        <v>0</v>
      </c>
      <c r="DP22" s="19">
        <f t="shared" si="90"/>
        <v>0</v>
      </c>
      <c r="DQ22" s="19">
        <f t="shared" si="91"/>
        <v>0</v>
      </c>
      <c r="DR22" s="19">
        <f t="shared" si="92"/>
        <v>0</v>
      </c>
      <c r="DS22" s="19">
        <f t="shared" si="93"/>
        <v>0</v>
      </c>
      <c r="DT22" s="19">
        <f t="shared" si="94"/>
        <v>0</v>
      </c>
      <c r="DU22" s="19">
        <f t="shared" si="95"/>
        <v>0</v>
      </c>
      <c r="DX22" s="12" t="str">
        <f>IF(MOD('Game (1)'!$G22,2)=0,"hold","break")</f>
        <v>hold</v>
      </c>
      <c r="DY22" s="15" t="str">
        <f t="shared" si="96"/>
        <v>Us</v>
      </c>
      <c r="DZ22" s="15">
        <f t="shared" si="97"/>
        <v>0</v>
      </c>
      <c r="EA22" s="15">
        <f t="shared" si="25"/>
        <v>0</v>
      </c>
      <c r="EB22" s="15">
        <f t="shared" si="26"/>
        <v>0</v>
      </c>
      <c r="EC22" s="15">
        <f t="shared" si="98"/>
        <v>0</v>
      </c>
      <c r="ED22" s="20" t="str">
        <f t="shared" si="99"/>
        <v/>
      </c>
      <c r="EE22" s="20" t="str">
        <f t="shared" si="100"/>
        <v/>
      </c>
      <c r="EF22" s="20" t="str">
        <f t="shared" si="101"/>
        <v/>
      </c>
      <c r="EG22" s="20" t="str">
        <f t="shared" si="102"/>
        <v/>
      </c>
    </row>
    <row r="23" spans="1:137" ht="15">
      <c r="F23" s="14">
        <v>22</v>
      </c>
      <c r="G23" s="16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Y23" s="15">
        <f t="shared" si="27"/>
        <v>0</v>
      </c>
      <c r="Z23" s="15" t="str">
        <f t="shared" si="4"/>
        <v/>
      </c>
      <c r="AB23" t="str">
        <f>M33</f>
        <v>Ed</v>
      </c>
      <c r="AC23" s="38">
        <f>M44</f>
        <v>29</v>
      </c>
      <c r="AD23" s="2">
        <f>M39</f>
        <v>-0.40238095238095239</v>
      </c>
      <c r="AH23" s="19">
        <f t="shared" si="28"/>
        <v>22</v>
      </c>
      <c r="AI23" s="12">
        <f t="shared" si="5"/>
        <v>0</v>
      </c>
      <c r="AJ23" s="12">
        <f t="shared" si="6"/>
        <v>0</v>
      </c>
      <c r="AK23" s="12">
        <f t="shared" si="7"/>
        <v>0</v>
      </c>
      <c r="AL23" s="12">
        <f t="shared" si="8"/>
        <v>0</v>
      </c>
      <c r="AM23" s="12">
        <f t="shared" si="9"/>
        <v>0</v>
      </c>
      <c r="AN23" s="12">
        <f t="shared" si="10"/>
        <v>0</v>
      </c>
      <c r="AO23" s="12">
        <f t="shared" si="11"/>
        <v>0</v>
      </c>
      <c r="AP23" s="12">
        <f t="shared" si="12"/>
        <v>0</v>
      </c>
      <c r="AQ23" s="12">
        <f t="shared" si="13"/>
        <v>0</v>
      </c>
      <c r="AR23" s="12">
        <f t="shared" si="14"/>
        <v>0</v>
      </c>
      <c r="AS23" s="12">
        <f t="shared" si="15"/>
        <v>0</v>
      </c>
      <c r="AT23" s="12">
        <f t="shared" si="16"/>
        <v>0</v>
      </c>
      <c r="AU23" s="12">
        <f t="shared" si="17"/>
        <v>0</v>
      </c>
      <c r="AV23" s="12">
        <f t="shared" si="18"/>
        <v>0</v>
      </c>
      <c r="AW23" s="12">
        <f t="shared" si="19"/>
        <v>0</v>
      </c>
      <c r="AX23" s="12">
        <f t="shared" si="20"/>
        <v>0</v>
      </c>
      <c r="BA23" s="19">
        <f t="shared" si="29"/>
        <v>22</v>
      </c>
      <c r="BB23" s="12">
        <f t="shared" si="30"/>
        <v>0</v>
      </c>
      <c r="BC23" s="12">
        <f t="shared" si="31"/>
        <v>0</v>
      </c>
      <c r="BD23" s="12">
        <f t="shared" si="32"/>
        <v>0</v>
      </c>
      <c r="BE23" s="12">
        <f t="shared" si="33"/>
        <v>0</v>
      </c>
      <c r="BF23" s="12">
        <f t="shared" si="34"/>
        <v>0</v>
      </c>
      <c r="BG23" s="12">
        <f t="shared" si="35"/>
        <v>0</v>
      </c>
      <c r="BH23" s="12">
        <f t="shared" si="36"/>
        <v>0</v>
      </c>
      <c r="BI23" s="12">
        <f t="shared" si="37"/>
        <v>0</v>
      </c>
      <c r="BJ23" s="12">
        <f t="shared" si="38"/>
        <v>0</v>
      </c>
      <c r="BK23" s="12">
        <f t="shared" si="39"/>
        <v>0</v>
      </c>
      <c r="BL23" s="12">
        <f t="shared" si="40"/>
        <v>0</v>
      </c>
      <c r="BM23" s="12">
        <f t="shared" si="41"/>
        <v>0</v>
      </c>
      <c r="BN23" s="12">
        <f t="shared" si="42"/>
        <v>0</v>
      </c>
      <c r="BO23" s="12">
        <f t="shared" si="43"/>
        <v>0</v>
      </c>
      <c r="BP23" s="12">
        <f t="shared" si="44"/>
        <v>0</v>
      </c>
      <c r="BQ23" s="12">
        <f t="shared" si="45"/>
        <v>0</v>
      </c>
      <c r="BT23" s="19">
        <f t="shared" si="46"/>
        <v>22</v>
      </c>
      <c r="BU23" s="12">
        <f t="shared" si="47"/>
        <v>0</v>
      </c>
      <c r="BV23" s="12">
        <f t="shared" si="48"/>
        <v>0</v>
      </c>
      <c r="BW23" s="12">
        <f t="shared" si="49"/>
        <v>0</v>
      </c>
      <c r="BX23" s="12">
        <f t="shared" si="50"/>
        <v>0</v>
      </c>
      <c r="BY23" s="12">
        <f t="shared" si="51"/>
        <v>0</v>
      </c>
      <c r="BZ23" s="12">
        <f t="shared" si="52"/>
        <v>0</v>
      </c>
      <c r="CA23" s="12">
        <f t="shared" si="53"/>
        <v>0</v>
      </c>
      <c r="CB23" s="12">
        <f t="shared" si="54"/>
        <v>0</v>
      </c>
      <c r="CC23" s="12">
        <f t="shared" si="55"/>
        <v>0</v>
      </c>
      <c r="CD23" s="12">
        <f t="shared" si="56"/>
        <v>0</v>
      </c>
      <c r="CE23" s="12">
        <f t="shared" si="57"/>
        <v>0</v>
      </c>
      <c r="CF23" s="12">
        <f t="shared" si="58"/>
        <v>0</v>
      </c>
      <c r="CG23" s="12">
        <f t="shared" si="59"/>
        <v>0</v>
      </c>
      <c r="CH23" s="12">
        <f t="shared" si="60"/>
        <v>0</v>
      </c>
      <c r="CI23" s="12">
        <f t="shared" si="61"/>
        <v>0</v>
      </c>
      <c r="CJ23" s="12">
        <f t="shared" si="62"/>
        <v>0</v>
      </c>
      <c r="CM23" s="19">
        <f t="shared" si="63"/>
        <v>22</v>
      </c>
      <c r="CN23" s="12">
        <f t="shared" si="64"/>
        <v>0</v>
      </c>
      <c r="CO23" s="12">
        <f t="shared" si="65"/>
        <v>0</v>
      </c>
      <c r="CP23" s="12">
        <f t="shared" si="66"/>
        <v>0</v>
      </c>
      <c r="CQ23" s="12">
        <f t="shared" si="67"/>
        <v>0</v>
      </c>
      <c r="CR23" s="12">
        <f t="shared" si="68"/>
        <v>0</v>
      </c>
      <c r="CS23" s="12">
        <f t="shared" si="69"/>
        <v>0</v>
      </c>
      <c r="CT23" s="12">
        <f t="shared" si="70"/>
        <v>0</v>
      </c>
      <c r="CU23" s="12">
        <f t="shared" si="71"/>
        <v>0</v>
      </c>
      <c r="CV23" s="12">
        <f t="shared" si="72"/>
        <v>0</v>
      </c>
      <c r="CW23" s="12">
        <f t="shared" si="73"/>
        <v>0</v>
      </c>
      <c r="CX23" s="12">
        <f t="shared" si="74"/>
        <v>0</v>
      </c>
      <c r="CY23" s="12">
        <f t="shared" si="75"/>
        <v>0</v>
      </c>
      <c r="CZ23" s="12">
        <f t="shared" si="76"/>
        <v>0</v>
      </c>
      <c r="DA23" s="12">
        <f t="shared" si="77"/>
        <v>0</v>
      </c>
      <c r="DB23" s="12">
        <f t="shared" si="78"/>
        <v>0</v>
      </c>
      <c r="DC23" s="12">
        <f t="shared" si="79"/>
        <v>0</v>
      </c>
      <c r="DF23" s="19">
        <f t="shared" si="80"/>
        <v>0</v>
      </c>
      <c r="DG23" s="19">
        <f t="shared" si="81"/>
        <v>0</v>
      </c>
      <c r="DH23" s="19">
        <f t="shared" si="82"/>
        <v>0</v>
      </c>
      <c r="DI23" s="19">
        <f t="shared" si="83"/>
        <v>0</v>
      </c>
      <c r="DJ23" s="19">
        <f t="shared" si="84"/>
        <v>0</v>
      </c>
      <c r="DK23" s="19">
        <f t="shared" si="85"/>
        <v>0</v>
      </c>
      <c r="DL23" s="19">
        <f t="shared" si="86"/>
        <v>0</v>
      </c>
      <c r="DM23" s="19">
        <f t="shared" si="87"/>
        <v>0</v>
      </c>
      <c r="DN23" s="19">
        <f t="shared" si="88"/>
        <v>0</v>
      </c>
      <c r="DO23" s="19">
        <f t="shared" si="89"/>
        <v>0</v>
      </c>
      <c r="DP23" s="19">
        <f t="shared" si="90"/>
        <v>0</v>
      </c>
      <c r="DQ23" s="19">
        <f t="shared" si="91"/>
        <v>0</v>
      </c>
      <c r="DR23" s="19">
        <f t="shared" si="92"/>
        <v>0</v>
      </c>
      <c r="DS23" s="19">
        <f t="shared" si="93"/>
        <v>0</v>
      </c>
      <c r="DT23" s="19">
        <f t="shared" si="94"/>
        <v>0</v>
      </c>
      <c r="DU23" s="19">
        <f t="shared" si="95"/>
        <v>0</v>
      </c>
      <c r="DX23" s="15" t="str">
        <f>IF(MOD('Game (1)'!$G23,2)=0,"hold","break")</f>
        <v>hold</v>
      </c>
      <c r="DY23" s="15" t="str">
        <f t="shared" si="96"/>
        <v>Op</v>
      </c>
      <c r="DZ23" s="15">
        <f t="shared" si="97"/>
        <v>0</v>
      </c>
      <c r="EA23" s="15">
        <f t="shared" si="25"/>
        <v>0</v>
      </c>
      <c r="EB23" s="15">
        <f t="shared" si="26"/>
        <v>0</v>
      </c>
      <c r="EC23" s="15">
        <f t="shared" si="98"/>
        <v>0</v>
      </c>
      <c r="ED23" s="20" t="str">
        <f t="shared" si="99"/>
        <v/>
      </c>
      <c r="EE23" s="20" t="str">
        <f t="shared" si="100"/>
        <v/>
      </c>
      <c r="EF23" s="20" t="str">
        <f t="shared" si="101"/>
        <v/>
      </c>
      <c r="EG23" s="20" t="str">
        <f t="shared" si="102"/>
        <v/>
      </c>
    </row>
    <row r="24" spans="1:137">
      <c r="A24" t="s">
        <v>110</v>
      </c>
      <c r="B24" s="2">
        <f>B17/B21</f>
        <v>0.31578947368421051</v>
      </c>
      <c r="F24" s="11">
        <v>23</v>
      </c>
      <c r="G24" s="13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Y24" s="12">
        <f t="shared" si="27"/>
        <v>0</v>
      </c>
      <c r="Z24" s="12" t="str">
        <f t="shared" si="4"/>
        <v/>
      </c>
      <c r="AB24" t="str">
        <f>N33</f>
        <v>Joe</v>
      </c>
      <c r="AC24" s="38">
        <f>N44</f>
        <v>2</v>
      </c>
      <c r="AD24" s="2">
        <f>N39</f>
        <v>-1.1111111111111112</v>
      </c>
      <c r="AH24" s="19">
        <f t="shared" si="28"/>
        <v>23</v>
      </c>
      <c r="AI24" s="12">
        <f t="shared" si="5"/>
        <v>0</v>
      </c>
      <c r="AJ24" s="12">
        <f t="shared" si="6"/>
        <v>0</v>
      </c>
      <c r="AK24" s="12">
        <f t="shared" si="7"/>
        <v>0</v>
      </c>
      <c r="AL24" s="12">
        <f t="shared" si="8"/>
        <v>0</v>
      </c>
      <c r="AM24" s="12">
        <f t="shared" si="9"/>
        <v>0</v>
      </c>
      <c r="AN24" s="12">
        <f t="shared" si="10"/>
        <v>0</v>
      </c>
      <c r="AO24" s="12">
        <f t="shared" si="11"/>
        <v>0</v>
      </c>
      <c r="AP24" s="12">
        <f t="shared" si="12"/>
        <v>0</v>
      </c>
      <c r="AQ24" s="12">
        <f t="shared" si="13"/>
        <v>0</v>
      </c>
      <c r="AR24" s="12">
        <f t="shared" si="14"/>
        <v>0</v>
      </c>
      <c r="AS24" s="12">
        <f t="shared" si="15"/>
        <v>0</v>
      </c>
      <c r="AT24" s="12">
        <f t="shared" si="16"/>
        <v>0</v>
      </c>
      <c r="AU24" s="12">
        <f t="shared" si="17"/>
        <v>0</v>
      </c>
      <c r="AV24" s="12">
        <f t="shared" si="18"/>
        <v>0</v>
      </c>
      <c r="AW24" s="12">
        <f t="shared" si="19"/>
        <v>0</v>
      </c>
      <c r="AX24" s="12">
        <f t="shared" si="20"/>
        <v>0</v>
      </c>
      <c r="BA24" s="19">
        <f t="shared" si="29"/>
        <v>23</v>
      </c>
      <c r="BB24" s="12">
        <f t="shared" si="30"/>
        <v>0</v>
      </c>
      <c r="BC24" s="12">
        <f t="shared" si="31"/>
        <v>0</v>
      </c>
      <c r="BD24" s="12">
        <f t="shared" si="32"/>
        <v>0</v>
      </c>
      <c r="BE24" s="12">
        <f t="shared" si="33"/>
        <v>0</v>
      </c>
      <c r="BF24" s="12">
        <f t="shared" si="34"/>
        <v>0</v>
      </c>
      <c r="BG24" s="12">
        <f t="shared" si="35"/>
        <v>0</v>
      </c>
      <c r="BH24" s="12">
        <f t="shared" si="36"/>
        <v>0</v>
      </c>
      <c r="BI24" s="12">
        <f t="shared" si="37"/>
        <v>0</v>
      </c>
      <c r="BJ24" s="12">
        <f t="shared" si="38"/>
        <v>0</v>
      </c>
      <c r="BK24" s="12">
        <f t="shared" si="39"/>
        <v>0</v>
      </c>
      <c r="BL24" s="12">
        <f t="shared" si="40"/>
        <v>0</v>
      </c>
      <c r="BM24" s="12">
        <f t="shared" si="41"/>
        <v>0</v>
      </c>
      <c r="BN24" s="12">
        <f t="shared" si="42"/>
        <v>0</v>
      </c>
      <c r="BO24" s="12">
        <f t="shared" si="43"/>
        <v>0</v>
      </c>
      <c r="BP24" s="12">
        <f t="shared" si="44"/>
        <v>0</v>
      </c>
      <c r="BQ24" s="12">
        <f t="shared" si="45"/>
        <v>0</v>
      </c>
      <c r="BT24" s="19">
        <f t="shared" si="46"/>
        <v>23</v>
      </c>
      <c r="BU24" s="12">
        <f t="shared" si="47"/>
        <v>0</v>
      </c>
      <c r="BV24" s="12">
        <f t="shared" si="48"/>
        <v>0</v>
      </c>
      <c r="BW24" s="12">
        <f t="shared" si="49"/>
        <v>0</v>
      </c>
      <c r="BX24" s="12">
        <f t="shared" si="50"/>
        <v>0</v>
      </c>
      <c r="BY24" s="12">
        <f t="shared" si="51"/>
        <v>0</v>
      </c>
      <c r="BZ24" s="12">
        <f t="shared" si="52"/>
        <v>0</v>
      </c>
      <c r="CA24" s="12">
        <f t="shared" si="53"/>
        <v>0</v>
      </c>
      <c r="CB24" s="12">
        <f t="shared" si="54"/>
        <v>0</v>
      </c>
      <c r="CC24" s="12">
        <f t="shared" si="55"/>
        <v>0</v>
      </c>
      <c r="CD24" s="12">
        <f t="shared" si="56"/>
        <v>0</v>
      </c>
      <c r="CE24" s="12">
        <f t="shared" si="57"/>
        <v>0</v>
      </c>
      <c r="CF24" s="12">
        <f t="shared" si="58"/>
        <v>0</v>
      </c>
      <c r="CG24" s="12">
        <f t="shared" si="59"/>
        <v>0</v>
      </c>
      <c r="CH24" s="12">
        <f t="shared" si="60"/>
        <v>0</v>
      </c>
      <c r="CI24" s="12">
        <f t="shared" si="61"/>
        <v>0</v>
      </c>
      <c r="CJ24" s="12">
        <f t="shared" si="62"/>
        <v>0</v>
      </c>
      <c r="CM24" s="19">
        <f t="shared" si="63"/>
        <v>23</v>
      </c>
      <c r="CN24" s="12">
        <f t="shared" si="64"/>
        <v>0</v>
      </c>
      <c r="CO24" s="12">
        <f t="shared" si="65"/>
        <v>0</v>
      </c>
      <c r="CP24" s="12">
        <f t="shared" si="66"/>
        <v>0</v>
      </c>
      <c r="CQ24" s="12">
        <f t="shared" si="67"/>
        <v>0</v>
      </c>
      <c r="CR24" s="12">
        <f t="shared" si="68"/>
        <v>0</v>
      </c>
      <c r="CS24" s="12">
        <f t="shared" si="69"/>
        <v>0</v>
      </c>
      <c r="CT24" s="12">
        <f t="shared" si="70"/>
        <v>0</v>
      </c>
      <c r="CU24" s="12">
        <f t="shared" si="71"/>
        <v>0</v>
      </c>
      <c r="CV24" s="12">
        <f t="shared" si="72"/>
        <v>0</v>
      </c>
      <c r="CW24" s="12">
        <f t="shared" si="73"/>
        <v>0</v>
      </c>
      <c r="CX24" s="12">
        <f t="shared" si="74"/>
        <v>0</v>
      </c>
      <c r="CY24" s="12">
        <f t="shared" si="75"/>
        <v>0</v>
      </c>
      <c r="CZ24" s="12">
        <f t="shared" si="76"/>
        <v>0</v>
      </c>
      <c r="DA24" s="12">
        <f t="shared" si="77"/>
        <v>0</v>
      </c>
      <c r="DB24" s="12">
        <f t="shared" si="78"/>
        <v>0</v>
      </c>
      <c r="DC24" s="12">
        <f t="shared" si="79"/>
        <v>0</v>
      </c>
      <c r="DF24" s="19">
        <f t="shared" si="80"/>
        <v>0</v>
      </c>
      <c r="DG24" s="19">
        <f t="shared" si="81"/>
        <v>0</v>
      </c>
      <c r="DH24" s="19">
        <f t="shared" si="82"/>
        <v>0</v>
      </c>
      <c r="DI24" s="19">
        <f t="shared" si="83"/>
        <v>0</v>
      </c>
      <c r="DJ24" s="19">
        <f t="shared" si="84"/>
        <v>0</v>
      </c>
      <c r="DK24" s="19">
        <f t="shared" si="85"/>
        <v>0</v>
      </c>
      <c r="DL24" s="19">
        <f t="shared" si="86"/>
        <v>0</v>
      </c>
      <c r="DM24" s="19">
        <f t="shared" si="87"/>
        <v>0</v>
      </c>
      <c r="DN24" s="19">
        <f t="shared" si="88"/>
        <v>0</v>
      </c>
      <c r="DO24" s="19">
        <f t="shared" si="89"/>
        <v>0</v>
      </c>
      <c r="DP24" s="19">
        <f t="shared" si="90"/>
        <v>0</v>
      </c>
      <c r="DQ24" s="19">
        <f t="shared" si="91"/>
        <v>0</v>
      </c>
      <c r="DR24" s="19">
        <f t="shared" si="92"/>
        <v>0</v>
      </c>
      <c r="DS24" s="19">
        <f t="shared" si="93"/>
        <v>0</v>
      </c>
      <c r="DT24" s="19">
        <f t="shared" si="94"/>
        <v>0</v>
      </c>
      <c r="DU24" s="19">
        <f t="shared" si="95"/>
        <v>0</v>
      </c>
      <c r="DX24" s="12" t="str">
        <f>IF(MOD('Game (1)'!$G24,2)=0,"hold","break")</f>
        <v>hold</v>
      </c>
      <c r="DY24" s="15" t="str">
        <f t="shared" si="96"/>
        <v>Us</v>
      </c>
      <c r="DZ24" s="15">
        <f t="shared" si="97"/>
        <v>0</v>
      </c>
      <c r="EA24" s="15">
        <f t="shared" si="25"/>
        <v>0</v>
      </c>
      <c r="EB24" s="15">
        <f t="shared" si="26"/>
        <v>0</v>
      </c>
      <c r="EC24" s="15">
        <f t="shared" si="98"/>
        <v>0</v>
      </c>
      <c r="ED24" s="20" t="str">
        <f t="shared" si="99"/>
        <v/>
      </c>
      <c r="EE24" s="20" t="str">
        <f t="shared" si="100"/>
        <v/>
      </c>
      <c r="EF24" s="20" t="str">
        <f t="shared" si="101"/>
        <v/>
      </c>
      <c r="EG24" s="20" t="str">
        <f t="shared" si="102"/>
        <v/>
      </c>
    </row>
    <row r="25" spans="1:137">
      <c r="A25" t="s">
        <v>112</v>
      </c>
      <c r="B25" s="2">
        <f>B20/B21</f>
        <v>0.68421052631578949</v>
      </c>
      <c r="F25" s="14">
        <v>24</v>
      </c>
      <c r="G25" s="16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Y25" s="15">
        <f t="shared" si="27"/>
        <v>0</v>
      </c>
      <c r="Z25" s="15" t="str">
        <f t="shared" si="4"/>
        <v/>
      </c>
      <c r="AB25" t="str">
        <f>O33</f>
        <v>Nate</v>
      </c>
      <c r="AC25" s="38">
        <f>O44</f>
        <v>38</v>
      </c>
      <c r="AD25" s="2" t="e">
        <f>O39</f>
        <v>#DIV/0!</v>
      </c>
      <c r="AH25" s="19">
        <f t="shared" si="28"/>
        <v>24</v>
      </c>
      <c r="AI25" s="12">
        <f t="shared" si="5"/>
        <v>0</v>
      </c>
      <c r="AJ25" s="12">
        <f t="shared" si="6"/>
        <v>0</v>
      </c>
      <c r="AK25" s="12">
        <f t="shared" si="7"/>
        <v>0</v>
      </c>
      <c r="AL25" s="12">
        <f t="shared" si="8"/>
        <v>0</v>
      </c>
      <c r="AM25" s="12">
        <f t="shared" si="9"/>
        <v>0</v>
      </c>
      <c r="AN25" s="12">
        <f t="shared" si="10"/>
        <v>0</v>
      </c>
      <c r="AO25" s="12">
        <f t="shared" si="11"/>
        <v>0</v>
      </c>
      <c r="AP25" s="12">
        <f t="shared" si="12"/>
        <v>0</v>
      </c>
      <c r="AQ25" s="12">
        <f t="shared" si="13"/>
        <v>0</v>
      </c>
      <c r="AR25" s="12">
        <f t="shared" si="14"/>
        <v>0</v>
      </c>
      <c r="AS25" s="12">
        <f t="shared" si="15"/>
        <v>0</v>
      </c>
      <c r="AT25" s="12">
        <f t="shared" si="16"/>
        <v>0</v>
      </c>
      <c r="AU25" s="12">
        <f t="shared" si="17"/>
        <v>0</v>
      </c>
      <c r="AV25" s="12">
        <f t="shared" si="18"/>
        <v>0</v>
      </c>
      <c r="AW25" s="12">
        <f t="shared" si="19"/>
        <v>0</v>
      </c>
      <c r="AX25" s="12">
        <f t="shared" si="20"/>
        <v>0</v>
      </c>
      <c r="BA25" s="19">
        <f t="shared" si="29"/>
        <v>24</v>
      </c>
      <c r="BB25" s="12">
        <f t="shared" si="30"/>
        <v>0</v>
      </c>
      <c r="BC25" s="12">
        <f t="shared" si="31"/>
        <v>0</v>
      </c>
      <c r="BD25" s="12">
        <f t="shared" si="32"/>
        <v>0</v>
      </c>
      <c r="BE25" s="12">
        <f t="shared" si="33"/>
        <v>0</v>
      </c>
      <c r="BF25" s="12">
        <f t="shared" si="34"/>
        <v>0</v>
      </c>
      <c r="BG25" s="12">
        <f t="shared" si="35"/>
        <v>0</v>
      </c>
      <c r="BH25" s="12">
        <f t="shared" si="36"/>
        <v>0</v>
      </c>
      <c r="BI25" s="12">
        <f t="shared" si="37"/>
        <v>0</v>
      </c>
      <c r="BJ25" s="12">
        <f t="shared" si="38"/>
        <v>0</v>
      </c>
      <c r="BK25" s="12">
        <f t="shared" si="39"/>
        <v>0</v>
      </c>
      <c r="BL25" s="12">
        <f t="shared" si="40"/>
        <v>0</v>
      </c>
      <c r="BM25" s="12">
        <f t="shared" si="41"/>
        <v>0</v>
      </c>
      <c r="BN25" s="12">
        <f t="shared" si="42"/>
        <v>0</v>
      </c>
      <c r="BO25" s="12">
        <f t="shared" si="43"/>
        <v>0</v>
      </c>
      <c r="BP25" s="12">
        <f t="shared" si="44"/>
        <v>0</v>
      </c>
      <c r="BQ25" s="12">
        <f t="shared" si="45"/>
        <v>0</v>
      </c>
      <c r="BT25" s="19">
        <f t="shared" si="46"/>
        <v>24</v>
      </c>
      <c r="BU25" s="12">
        <f t="shared" si="47"/>
        <v>0</v>
      </c>
      <c r="BV25" s="12">
        <f t="shared" si="48"/>
        <v>0</v>
      </c>
      <c r="BW25" s="12">
        <f t="shared" si="49"/>
        <v>0</v>
      </c>
      <c r="BX25" s="12">
        <f t="shared" si="50"/>
        <v>0</v>
      </c>
      <c r="BY25" s="12">
        <f t="shared" si="51"/>
        <v>0</v>
      </c>
      <c r="BZ25" s="12">
        <f t="shared" si="52"/>
        <v>0</v>
      </c>
      <c r="CA25" s="12">
        <f t="shared" si="53"/>
        <v>0</v>
      </c>
      <c r="CB25" s="12">
        <f t="shared" si="54"/>
        <v>0</v>
      </c>
      <c r="CC25" s="12">
        <f t="shared" si="55"/>
        <v>0</v>
      </c>
      <c r="CD25" s="12">
        <f t="shared" si="56"/>
        <v>0</v>
      </c>
      <c r="CE25" s="12">
        <f t="shared" si="57"/>
        <v>0</v>
      </c>
      <c r="CF25" s="12">
        <f t="shared" si="58"/>
        <v>0</v>
      </c>
      <c r="CG25" s="12">
        <f t="shared" si="59"/>
        <v>0</v>
      </c>
      <c r="CH25" s="12">
        <f t="shared" si="60"/>
        <v>0</v>
      </c>
      <c r="CI25" s="12">
        <f t="shared" si="61"/>
        <v>0</v>
      </c>
      <c r="CJ25" s="12">
        <f t="shared" si="62"/>
        <v>0</v>
      </c>
      <c r="CM25" s="19">
        <f t="shared" si="63"/>
        <v>24</v>
      </c>
      <c r="CN25" s="12">
        <f t="shared" si="64"/>
        <v>0</v>
      </c>
      <c r="CO25" s="12">
        <f t="shared" si="65"/>
        <v>0</v>
      </c>
      <c r="CP25" s="12">
        <f t="shared" si="66"/>
        <v>0</v>
      </c>
      <c r="CQ25" s="12">
        <f t="shared" si="67"/>
        <v>0</v>
      </c>
      <c r="CR25" s="12">
        <f t="shared" si="68"/>
        <v>0</v>
      </c>
      <c r="CS25" s="12">
        <f t="shared" si="69"/>
        <v>0</v>
      </c>
      <c r="CT25" s="12">
        <f t="shared" si="70"/>
        <v>0</v>
      </c>
      <c r="CU25" s="12">
        <f t="shared" si="71"/>
        <v>0</v>
      </c>
      <c r="CV25" s="12">
        <f t="shared" si="72"/>
        <v>0</v>
      </c>
      <c r="CW25" s="12">
        <f t="shared" si="73"/>
        <v>0</v>
      </c>
      <c r="CX25" s="12">
        <f t="shared" si="74"/>
        <v>0</v>
      </c>
      <c r="CY25" s="12">
        <f t="shared" si="75"/>
        <v>0</v>
      </c>
      <c r="CZ25" s="12">
        <f t="shared" si="76"/>
        <v>0</v>
      </c>
      <c r="DA25" s="12">
        <f t="shared" si="77"/>
        <v>0</v>
      </c>
      <c r="DB25" s="12">
        <f t="shared" si="78"/>
        <v>0</v>
      </c>
      <c r="DC25" s="12">
        <f t="shared" si="79"/>
        <v>0</v>
      </c>
      <c r="DF25" s="19">
        <f t="shared" si="80"/>
        <v>0</v>
      </c>
      <c r="DG25" s="19">
        <f t="shared" si="81"/>
        <v>0</v>
      </c>
      <c r="DH25" s="19">
        <f t="shared" si="82"/>
        <v>0</v>
      </c>
      <c r="DI25" s="19">
        <f t="shared" si="83"/>
        <v>0</v>
      </c>
      <c r="DJ25" s="19">
        <f t="shared" si="84"/>
        <v>0</v>
      </c>
      <c r="DK25" s="19">
        <f t="shared" si="85"/>
        <v>0</v>
      </c>
      <c r="DL25" s="19">
        <f t="shared" si="86"/>
        <v>0</v>
      </c>
      <c r="DM25" s="19">
        <f t="shared" si="87"/>
        <v>0</v>
      </c>
      <c r="DN25" s="19">
        <f t="shared" si="88"/>
        <v>0</v>
      </c>
      <c r="DO25" s="19">
        <f t="shared" si="89"/>
        <v>0</v>
      </c>
      <c r="DP25" s="19">
        <f t="shared" si="90"/>
        <v>0</v>
      </c>
      <c r="DQ25" s="19">
        <f t="shared" si="91"/>
        <v>0</v>
      </c>
      <c r="DR25" s="19">
        <f t="shared" si="92"/>
        <v>0</v>
      </c>
      <c r="DS25" s="19">
        <f t="shared" si="93"/>
        <v>0</v>
      </c>
      <c r="DT25" s="19">
        <f t="shared" si="94"/>
        <v>0</v>
      </c>
      <c r="DU25" s="19">
        <f t="shared" si="95"/>
        <v>0</v>
      </c>
      <c r="DX25" s="15" t="str">
        <f>IF(MOD('Game (1)'!$G25,2)=0,"hold","break")</f>
        <v>hold</v>
      </c>
      <c r="DY25" s="15" t="str">
        <f t="shared" si="96"/>
        <v>Op</v>
      </c>
      <c r="DZ25" s="15">
        <f t="shared" si="97"/>
        <v>0</v>
      </c>
      <c r="EA25" s="15">
        <f t="shared" si="25"/>
        <v>0</v>
      </c>
      <c r="EB25" s="15">
        <f t="shared" si="26"/>
        <v>0</v>
      </c>
      <c r="EC25" s="15">
        <f t="shared" si="98"/>
        <v>0</v>
      </c>
      <c r="ED25" s="20" t="str">
        <f t="shared" si="99"/>
        <v/>
      </c>
      <c r="EE25" s="20" t="str">
        <f t="shared" si="100"/>
        <v/>
      </c>
      <c r="EF25" s="20" t="str">
        <f t="shared" si="101"/>
        <v/>
      </c>
      <c r="EG25" s="20" t="str">
        <f t="shared" si="102"/>
        <v/>
      </c>
    </row>
    <row r="26" spans="1:137">
      <c r="A26" t="s">
        <v>114</v>
      </c>
      <c r="B26" s="2">
        <f>B18/B22</f>
        <v>0.26315789473684209</v>
      </c>
      <c r="F26" s="11">
        <v>25</v>
      </c>
      <c r="G26" s="13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Y26" s="12">
        <f t="shared" si="27"/>
        <v>0</v>
      </c>
      <c r="Z26" s="12" t="str">
        <f t="shared" si="4"/>
        <v/>
      </c>
      <c r="AB26" t="str">
        <f>P33</f>
        <v>Matt</v>
      </c>
      <c r="AC26" s="38">
        <f>P44</f>
        <v>5</v>
      </c>
      <c r="AD26" s="2">
        <f>P39</f>
        <v>-0.2277777777777778</v>
      </c>
      <c r="AH26" s="19">
        <f t="shared" si="28"/>
        <v>25</v>
      </c>
      <c r="AI26" s="12">
        <f t="shared" si="5"/>
        <v>0</v>
      </c>
      <c r="AJ26" s="12">
        <f t="shared" si="6"/>
        <v>0</v>
      </c>
      <c r="AK26" s="12">
        <f t="shared" si="7"/>
        <v>0</v>
      </c>
      <c r="AL26" s="12">
        <f t="shared" si="8"/>
        <v>0</v>
      </c>
      <c r="AM26" s="12">
        <f t="shared" si="9"/>
        <v>0</v>
      </c>
      <c r="AN26" s="12">
        <f t="shared" si="10"/>
        <v>0</v>
      </c>
      <c r="AO26" s="12">
        <f t="shared" si="11"/>
        <v>0</v>
      </c>
      <c r="AP26" s="12">
        <f t="shared" si="12"/>
        <v>0</v>
      </c>
      <c r="AQ26" s="12">
        <f t="shared" si="13"/>
        <v>0</v>
      </c>
      <c r="AR26" s="12">
        <f t="shared" si="14"/>
        <v>0</v>
      </c>
      <c r="AS26" s="12">
        <f t="shared" si="15"/>
        <v>0</v>
      </c>
      <c r="AT26" s="12">
        <f t="shared" si="16"/>
        <v>0</v>
      </c>
      <c r="AU26" s="12">
        <f t="shared" si="17"/>
        <v>0</v>
      </c>
      <c r="AV26" s="12">
        <f t="shared" si="18"/>
        <v>0</v>
      </c>
      <c r="AW26" s="12">
        <f t="shared" si="19"/>
        <v>0</v>
      </c>
      <c r="AX26" s="12">
        <f t="shared" si="20"/>
        <v>0</v>
      </c>
      <c r="BA26" s="19">
        <f t="shared" si="29"/>
        <v>25</v>
      </c>
      <c r="BB26" s="12">
        <f t="shared" si="30"/>
        <v>0</v>
      </c>
      <c r="BC26" s="12">
        <f t="shared" si="31"/>
        <v>0</v>
      </c>
      <c r="BD26" s="12">
        <f t="shared" si="32"/>
        <v>0</v>
      </c>
      <c r="BE26" s="12">
        <f t="shared" si="33"/>
        <v>0</v>
      </c>
      <c r="BF26" s="12">
        <f t="shared" si="34"/>
        <v>0</v>
      </c>
      <c r="BG26" s="12">
        <f t="shared" si="35"/>
        <v>0</v>
      </c>
      <c r="BH26" s="12">
        <f t="shared" si="36"/>
        <v>0</v>
      </c>
      <c r="BI26" s="12">
        <f t="shared" si="37"/>
        <v>0</v>
      </c>
      <c r="BJ26" s="12">
        <f t="shared" si="38"/>
        <v>0</v>
      </c>
      <c r="BK26" s="12">
        <f t="shared" si="39"/>
        <v>0</v>
      </c>
      <c r="BL26" s="12">
        <f t="shared" si="40"/>
        <v>0</v>
      </c>
      <c r="BM26" s="12">
        <f t="shared" si="41"/>
        <v>0</v>
      </c>
      <c r="BN26" s="12">
        <f t="shared" si="42"/>
        <v>0</v>
      </c>
      <c r="BO26" s="12">
        <f t="shared" si="43"/>
        <v>0</v>
      </c>
      <c r="BP26" s="12">
        <f t="shared" si="44"/>
        <v>0</v>
      </c>
      <c r="BQ26" s="12">
        <f t="shared" si="45"/>
        <v>0</v>
      </c>
      <c r="BT26" s="19">
        <f t="shared" si="46"/>
        <v>25</v>
      </c>
      <c r="BU26" s="12">
        <f t="shared" si="47"/>
        <v>0</v>
      </c>
      <c r="BV26" s="12">
        <f t="shared" si="48"/>
        <v>0</v>
      </c>
      <c r="BW26" s="12">
        <f t="shared" si="49"/>
        <v>0</v>
      </c>
      <c r="BX26" s="12">
        <f t="shared" si="50"/>
        <v>0</v>
      </c>
      <c r="BY26" s="12">
        <f t="shared" si="51"/>
        <v>0</v>
      </c>
      <c r="BZ26" s="12">
        <f t="shared" si="52"/>
        <v>0</v>
      </c>
      <c r="CA26" s="12">
        <f t="shared" si="53"/>
        <v>0</v>
      </c>
      <c r="CB26" s="12">
        <f t="shared" si="54"/>
        <v>0</v>
      </c>
      <c r="CC26" s="12">
        <f t="shared" si="55"/>
        <v>0</v>
      </c>
      <c r="CD26" s="12">
        <f t="shared" si="56"/>
        <v>0</v>
      </c>
      <c r="CE26" s="12">
        <f t="shared" si="57"/>
        <v>0</v>
      </c>
      <c r="CF26" s="12">
        <f t="shared" si="58"/>
        <v>0</v>
      </c>
      <c r="CG26" s="12">
        <f t="shared" si="59"/>
        <v>0</v>
      </c>
      <c r="CH26" s="12">
        <f t="shared" si="60"/>
        <v>0</v>
      </c>
      <c r="CI26" s="12">
        <f t="shared" si="61"/>
        <v>0</v>
      </c>
      <c r="CJ26" s="12">
        <f t="shared" si="62"/>
        <v>0</v>
      </c>
      <c r="CM26" s="19">
        <f t="shared" si="63"/>
        <v>25</v>
      </c>
      <c r="CN26" s="12">
        <f t="shared" si="64"/>
        <v>0</v>
      </c>
      <c r="CO26" s="12">
        <f t="shared" si="65"/>
        <v>0</v>
      </c>
      <c r="CP26" s="12">
        <f t="shared" si="66"/>
        <v>0</v>
      </c>
      <c r="CQ26" s="12">
        <f t="shared" si="67"/>
        <v>0</v>
      </c>
      <c r="CR26" s="12">
        <f t="shared" si="68"/>
        <v>0</v>
      </c>
      <c r="CS26" s="12">
        <f t="shared" si="69"/>
        <v>0</v>
      </c>
      <c r="CT26" s="12">
        <f t="shared" si="70"/>
        <v>0</v>
      </c>
      <c r="CU26" s="12">
        <f t="shared" si="71"/>
        <v>0</v>
      </c>
      <c r="CV26" s="12">
        <f t="shared" si="72"/>
        <v>0</v>
      </c>
      <c r="CW26" s="12">
        <f t="shared" si="73"/>
        <v>0</v>
      </c>
      <c r="CX26" s="12">
        <f t="shared" si="74"/>
        <v>0</v>
      </c>
      <c r="CY26" s="12">
        <f t="shared" si="75"/>
        <v>0</v>
      </c>
      <c r="CZ26" s="12">
        <f t="shared" si="76"/>
        <v>0</v>
      </c>
      <c r="DA26" s="12">
        <f t="shared" si="77"/>
        <v>0</v>
      </c>
      <c r="DB26" s="12">
        <f t="shared" si="78"/>
        <v>0</v>
      </c>
      <c r="DC26" s="12">
        <f t="shared" si="79"/>
        <v>0</v>
      </c>
      <c r="DF26" s="19">
        <f t="shared" si="80"/>
        <v>0</v>
      </c>
      <c r="DG26" s="19">
        <f t="shared" si="81"/>
        <v>0</v>
      </c>
      <c r="DH26" s="19">
        <f t="shared" si="82"/>
        <v>0</v>
      </c>
      <c r="DI26" s="19">
        <f t="shared" si="83"/>
        <v>0</v>
      </c>
      <c r="DJ26" s="19">
        <f t="shared" si="84"/>
        <v>0</v>
      </c>
      <c r="DK26" s="19">
        <f t="shared" si="85"/>
        <v>0</v>
      </c>
      <c r="DL26" s="19">
        <f t="shared" si="86"/>
        <v>0</v>
      </c>
      <c r="DM26" s="19">
        <f t="shared" si="87"/>
        <v>0</v>
      </c>
      <c r="DN26" s="19">
        <f t="shared" si="88"/>
        <v>0</v>
      </c>
      <c r="DO26" s="19">
        <f t="shared" si="89"/>
        <v>0</v>
      </c>
      <c r="DP26" s="19">
        <f t="shared" si="90"/>
        <v>0</v>
      </c>
      <c r="DQ26" s="19">
        <f t="shared" si="91"/>
        <v>0</v>
      </c>
      <c r="DR26" s="19">
        <f t="shared" si="92"/>
        <v>0</v>
      </c>
      <c r="DS26" s="19">
        <f t="shared" si="93"/>
        <v>0</v>
      </c>
      <c r="DT26" s="19">
        <f t="shared" si="94"/>
        <v>0</v>
      </c>
      <c r="DU26" s="19">
        <f t="shared" si="95"/>
        <v>0</v>
      </c>
      <c r="DX26" s="12" t="str">
        <f>IF(MOD('Game (1)'!$G26,2)=0,"hold","break")</f>
        <v>hold</v>
      </c>
      <c r="DY26" s="15" t="str">
        <f t="shared" si="96"/>
        <v>Us</v>
      </c>
      <c r="DZ26" s="15">
        <f t="shared" si="97"/>
        <v>0</v>
      </c>
      <c r="EA26" s="15">
        <f t="shared" si="25"/>
        <v>0</v>
      </c>
      <c r="EB26" s="15">
        <f t="shared" si="26"/>
        <v>0</v>
      </c>
      <c r="EC26" s="15">
        <f t="shared" si="98"/>
        <v>0</v>
      </c>
      <c r="ED26" s="20" t="str">
        <f t="shared" si="99"/>
        <v/>
      </c>
      <c r="EE26" s="20" t="str">
        <f t="shared" si="100"/>
        <v/>
      </c>
      <c r="EF26" s="20" t="str">
        <f t="shared" si="101"/>
        <v/>
      </c>
      <c r="EG26" s="20" t="str">
        <f t="shared" si="102"/>
        <v/>
      </c>
    </row>
    <row r="27" spans="1:137">
      <c r="A27" t="s">
        <v>116</v>
      </c>
      <c r="B27" s="2">
        <f>B19/B22</f>
        <v>0.73684210526315785</v>
      </c>
      <c r="F27" s="14">
        <v>26</v>
      </c>
      <c r="G27" s="16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Y27" s="15">
        <f t="shared" si="27"/>
        <v>0</v>
      </c>
      <c r="Z27" s="15" t="str">
        <f t="shared" si="4"/>
        <v/>
      </c>
      <c r="AB27" t="str">
        <f>Q33</f>
        <v>Player</v>
      </c>
      <c r="AC27" s="38">
        <f>Q44</f>
        <v>0</v>
      </c>
      <c r="AD27" s="2">
        <f>Q39</f>
        <v>-5.2631578947368418E-2</v>
      </c>
      <c r="AH27" s="19">
        <f t="shared" si="28"/>
        <v>26</v>
      </c>
      <c r="AI27" s="12">
        <f t="shared" si="5"/>
        <v>0</v>
      </c>
      <c r="AJ27" s="12">
        <f t="shared" si="6"/>
        <v>0</v>
      </c>
      <c r="AK27" s="12">
        <f t="shared" si="7"/>
        <v>0</v>
      </c>
      <c r="AL27" s="12">
        <f t="shared" si="8"/>
        <v>0</v>
      </c>
      <c r="AM27" s="12">
        <f t="shared" si="9"/>
        <v>0</v>
      </c>
      <c r="AN27" s="12">
        <f t="shared" si="10"/>
        <v>0</v>
      </c>
      <c r="AO27" s="12">
        <f t="shared" si="11"/>
        <v>0</v>
      </c>
      <c r="AP27" s="12">
        <f t="shared" si="12"/>
        <v>0</v>
      </c>
      <c r="AQ27" s="12">
        <f t="shared" si="13"/>
        <v>0</v>
      </c>
      <c r="AR27" s="12">
        <f t="shared" si="14"/>
        <v>0</v>
      </c>
      <c r="AS27" s="12">
        <f t="shared" si="15"/>
        <v>0</v>
      </c>
      <c r="AT27" s="12">
        <f t="shared" si="16"/>
        <v>0</v>
      </c>
      <c r="AU27" s="12">
        <f t="shared" si="17"/>
        <v>0</v>
      </c>
      <c r="AV27" s="12">
        <f t="shared" si="18"/>
        <v>0</v>
      </c>
      <c r="AW27" s="12">
        <f t="shared" si="19"/>
        <v>0</v>
      </c>
      <c r="AX27" s="12">
        <f t="shared" si="20"/>
        <v>0</v>
      </c>
      <c r="BA27" s="19">
        <f t="shared" si="29"/>
        <v>26</v>
      </c>
      <c r="BB27" s="12">
        <f t="shared" si="30"/>
        <v>0</v>
      </c>
      <c r="BC27" s="12">
        <f t="shared" si="31"/>
        <v>0</v>
      </c>
      <c r="BD27" s="12">
        <f t="shared" si="32"/>
        <v>0</v>
      </c>
      <c r="BE27" s="12">
        <f t="shared" si="33"/>
        <v>0</v>
      </c>
      <c r="BF27" s="12">
        <f t="shared" si="34"/>
        <v>0</v>
      </c>
      <c r="BG27" s="12">
        <f t="shared" si="35"/>
        <v>0</v>
      </c>
      <c r="BH27" s="12">
        <f t="shared" si="36"/>
        <v>0</v>
      </c>
      <c r="BI27" s="12">
        <f t="shared" si="37"/>
        <v>0</v>
      </c>
      <c r="BJ27" s="12">
        <f t="shared" si="38"/>
        <v>0</v>
      </c>
      <c r="BK27" s="12">
        <f t="shared" si="39"/>
        <v>0</v>
      </c>
      <c r="BL27" s="12">
        <f t="shared" si="40"/>
        <v>0</v>
      </c>
      <c r="BM27" s="12">
        <f t="shared" si="41"/>
        <v>0</v>
      </c>
      <c r="BN27" s="12">
        <f t="shared" si="42"/>
        <v>0</v>
      </c>
      <c r="BO27" s="12">
        <f t="shared" si="43"/>
        <v>0</v>
      </c>
      <c r="BP27" s="12">
        <f t="shared" si="44"/>
        <v>0</v>
      </c>
      <c r="BQ27" s="12">
        <f t="shared" si="45"/>
        <v>0</v>
      </c>
      <c r="BT27" s="19">
        <f t="shared" si="46"/>
        <v>26</v>
      </c>
      <c r="BU27" s="12">
        <f t="shared" si="47"/>
        <v>0</v>
      </c>
      <c r="BV27" s="12">
        <f t="shared" si="48"/>
        <v>0</v>
      </c>
      <c r="BW27" s="12">
        <f t="shared" si="49"/>
        <v>0</v>
      </c>
      <c r="BX27" s="12">
        <f t="shared" si="50"/>
        <v>0</v>
      </c>
      <c r="BY27" s="12">
        <f t="shared" si="51"/>
        <v>0</v>
      </c>
      <c r="BZ27" s="12">
        <f t="shared" si="52"/>
        <v>0</v>
      </c>
      <c r="CA27" s="12">
        <f t="shared" si="53"/>
        <v>0</v>
      </c>
      <c r="CB27" s="12">
        <f t="shared" si="54"/>
        <v>0</v>
      </c>
      <c r="CC27" s="12">
        <f t="shared" si="55"/>
        <v>0</v>
      </c>
      <c r="CD27" s="12">
        <f t="shared" si="56"/>
        <v>0</v>
      </c>
      <c r="CE27" s="12">
        <f t="shared" si="57"/>
        <v>0</v>
      </c>
      <c r="CF27" s="12">
        <f t="shared" si="58"/>
        <v>0</v>
      </c>
      <c r="CG27" s="12">
        <f t="shared" si="59"/>
        <v>0</v>
      </c>
      <c r="CH27" s="12">
        <f t="shared" si="60"/>
        <v>0</v>
      </c>
      <c r="CI27" s="12">
        <f t="shared" si="61"/>
        <v>0</v>
      </c>
      <c r="CJ27" s="12">
        <f t="shared" si="62"/>
        <v>0</v>
      </c>
      <c r="CM27" s="19">
        <f t="shared" si="63"/>
        <v>26</v>
      </c>
      <c r="CN27" s="12">
        <f t="shared" si="64"/>
        <v>0</v>
      </c>
      <c r="CO27" s="12">
        <f t="shared" si="65"/>
        <v>0</v>
      </c>
      <c r="CP27" s="12">
        <f t="shared" si="66"/>
        <v>0</v>
      </c>
      <c r="CQ27" s="12">
        <f t="shared" si="67"/>
        <v>0</v>
      </c>
      <c r="CR27" s="12">
        <f t="shared" si="68"/>
        <v>0</v>
      </c>
      <c r="CS27" s="12">
        <f t="shared" si="69"/>
        <v>0</v>
      </c>
      <c r="CT27" s="12">
        <f t="shared" si="70"/>
        <v>0</v>
      </c>
      <c r="CU27" s="12">
        <f t="shared" si="71"/>
        <v>0</v>
      </c>
      <c r="CV27" s="12">
        <f t="shared" si="72"/>
        <v>0</v>
      </c>
      <c r="CW27" s="12">
        <f t="shared" si="73"/>
        <v>0</v>
      </c>
      <c r="CX27" s="12">
        <f t="shared" si="74"/>
        <v>0</v>
      </c>
      <c r="CY27" s="12">
        <f t="shared" si="75"/>
        <v>0</v>
      </c>
      <c r="CZ27" s="12">
        <f t="shared" si="76"/>
        <v>0</v>
      </c>
      <c r="DA27" s="12">
        <f t="shared" si="77"/>
        <v>0</v>
      </c>
      <c r="DB27" s="12">
        <f t="shared" si="78"/>
        <v>0</v>
      </c>
      <c r="DC27" s="12">
        <f t="shared" si="79"/>
        <v>0</v>
      </c>
      <c r="DF27" s="19">
        <f t="shared" si="80"/>
        <v>0</v>
      </c>
      <c r="DG27" s="19">
        <f t="shared" si="81"/>
        <v>0</v>
      </c>
      <c r="DH27" s="19">
        <f t="shared" si="82"/>
        <v>0</v>
      </c>
      <c r="DI27" s="19">
        <f t="shared" si="83"/>
        <v>0</v>
      </c>
      <c r="DJ27" s="19">
        <f t="shared" si="84"/>
        <v>0</v>
      </c>
      <c r="DK27" s="19">
        <f t="shared" si="85"/>
        <v>0</v>
      </c>
      <c r="DL27" s="19">
        <f t="shared" si="86"/>
        <v>0</v>
      </c>
      <c r="DM27" s="19">
        <f t="shared" si="87"/>
        <v>0</v>
      </c>
      <c r="DN27" s="19">
        <f t="shared" si="88"/>
        <v>0</v>
      </c>
      <c r="DO27" s="19">
        <f t="shared" si="89"/>
        <v>0</v>
      </c>
      <c r="DP27" s="19">
        <f t="shared" si="90"/>
        <v>0</v>
      </c>
      <c r="DQ27" s="19">
        <f t="shared" si="91"/>
        <v>0</v>
      </c>
      <c r="DR27" s="19">
        <f t="shared" si="92"/>
        <v>0</v>
      </c>
      <c r="DS27" s="19">
        <f t="shared" si="93"/>
        <v>0</v>
      </c>
      <c r="DT27" s="19">
        <f t="shared" si="94"/>
        <v>0</v>
      </c>
      <c r="DU27" s="19">
        <f t="shared" si="95"/>
        <v>0</v>
      </c>
      <c r="DX27" s="15" t="str">
        <f>IF(MOD('Game (1)'!$G27,2)=0,"hold","break")</f>
        <v>hold</v>
      </c>
      <c r="DY27" s="15" t="str">
        <f t="shared" si="96"/>
        <v>Op</v>
      </c>
      <c r="DZ27" s="15">
        <f t="shared" si="97"/>
        <v>0</v>
      </c>
      <c r="EA27" s="15">
        <f t="shared" si="25"/>
        <v>0</v>
      </c>
      <c r="EB27" s="15">
        <f t="shared" si="26"/>
        <v>0</v>
      </c>
      <c r="EC27" s="15">
        <f t="shared" si="98"/>
        <v>0</v>
      </c>
      <c r="ED27" s="20" t="str">
        <f t="shared" si="99"/>
        <v/>
      </c>
      <c r="EE27" s="20" t="str">
        <f t="shared" si="100"/>
        <v/>
      </c>
      <c r="EF27" s="20" t="str">
        <f t="shared" si="101"/>
        <v/>
      </c>
      <c r="EG27" s="20" t="str">
        <f t="shared" si="102"/>
        <v/>
      </c>
    </row>
    <row r="28" spans="1:137">
      <c r="F28" s="11">
        <v>27</v>
      </c>
      <c r="G28" s="13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Y28" s="12">
        <f t="shared" si="27"/>
        <v>0</v>
      </c>
      <c r="Z28" s="12" t="str">
        <f t="shared" si="4"/>
        <v/>
      </c>
      <c r="AB28" t="str">
        <f>R33</f>
        <v>Player</v>
      </c>
      <c r="AC28" s="38">
        <f>R44</f>
        <v>0</v>
      </c>
      <c r="AD28" s="2">
        <f>R39</f>
        <v>-5.2631578947368418E-2</v>
      </c>
      <c r="AH28" s="19">
        <f t="shared" si="28"/>
        <v>27</v>
      </c>
      <c r="AI28" s="12">
        <f t="shared" si="5"/>
        <v>0</v>
      </c>
      <c r="AJ28" s="12">
        <f t="shared" si="6"/>
        <v>0</v>
      </c>
      <c r="AK28" s="12">
        <f t="shared" si="7"/>
        <v>0</v>
      </c>
      <c r="AL28" s="12">
        <f t="shared" si="8"/>
        <v>0</v>
      </c>
      <c r="AM28" s="12">
        <f t="shared" si="9"/>
        <v>0</v>
      </c>
      <c r="AN28" s="12">
        <f t="shared" si="10"/>
        <v>0</v>
      </c>
      <c r="AO28" s="12">
        <f t="shared" si="11"/>
        <v>0</v>
      </c>
      <c r="AP28" s="12">
        <f t="shared" si="12"/>
        <v>0</v>
      </c>
      <c r="AQ28" s="12">
        <f t="shared" si="13"/>
        <v>0</v>
      </c>
      <c r="AR28" s="12">
        <f t="shared" si="14"/>
        <v>0</v>
      </c>
      <c r="AS28" s="12">
        <f t="shared" si="15"/>
        <v>0</v>
      </c>
      <c r="AT28" s="12">
        <f t="shared" si="16"/>
        <v>0</v>
      </c>
      <c r="AU28" s="12">
        <f t="shared" si="17"/>
        <v>0</v>
      </c>
      <c r="AV28" s="12">
        <f t="shared" si="18"/>
        <v>0</v>
      </c>
      <c r="AW28" s="12">
        <f t="shared" si="19"/>
        <v>0</v>
      </c>
      <c r="AX28" s="12">
        <f t="shared" si="20"/>
        <v>0</v>
      </c>
      <c r="BA28" s="19">
        <f t="shared" si="29"/>
        <v>27</v>
      </c>
      <c r="BB28" s="12">
        <f t="shared" si="30"/>
        <v>0</v>
      </c>
      <c r="BC28" s="12">
        <f t="shared" si="31"/>
        <v>0</v>
      </c>
      <c r="BD28" s="12">
        <f t="shared" si="32"/>
        <v>0</v>
      </c>
      <c r="BE28" s="12">
        <f t="shared" si="33"/>
        <v>0</v>
      </c>
      <c r="BF28" s="12">
        <f t="shared" si="34"/>
        <v>0</v>
      </c>
      <c r="BG28" s="12">
        <f t="shared" si="35"/>
        <v>0</v>
      </c>
      <c r="BH28" s="12">
        <f t="shared" si="36"/>
        <v>0</v>
      </c>
      <c r="BI28" s="12">
        <f t="shared" si="37"/>
        <v>0</v>
      </c>
      <c r="BJ28" s="12">
        <f t="shared" si="38"/>
        <v>0</v>
      </c>
      <c r="BK28" s="12">
        <f t="shared" si="39"/>
        <v>0</v>
      </c>
      <c r="BL28" s="12">
        <f t="shared" si="40"/>
        <v>0</v>
      </c>
      <c r="BM28" s="12">
        <f t="shared" si="41"/>
        <v>0</v>
      </c>
      <c r="BN28" s="12">
        <f t="shared" si="42"/>
        <v>0</v>
      </c>
      <c r="BO28" s="12">
        <f t="shared" si="43"/>
        <v>0</v>
      </c>
      <c r="BP28" s="12">
        <f t="shared" si="44"/>
        <v>0</v>
      </c>
      <c r="BQ28" s="12">
        <f t="shared" si="45"/>
        <v>0</v>
      </c>
      <c r="BT28" s="19">
        <f t="shared" si="46"/>
        <v>27</v>
      </c>
      <c r="BU28" s="12">
        <f t="shared" si="47"/>
        <v>0</v>
      </c>
      <c r="BV28" s="12">
        <f t="shared" si="48"/>
        <v>0</v>
      </c>
      <c r="BW28" s="12">
        <f t="shared" si="49"/>
        <v>0</v>
      </c>
      <c r="BX28" s="12">
        <f t="shared" si="50"/>
        <v>0</v>
      </c>
      <c r="BY28" s="12">
        <f t="shared" si="51"/>
        <v>0</v>
      </c>
      <c r="BZ28" s="12">
        <f t="shared" si="52"/>
        <v>0</v>
      </c>
      <c r="CA28" s="12">
        <f t="shared" si="53"/>
        <v>0</v>
      </c>
      <c r="CB28" s="12">
        <f t="shared" si="54"/>
        <v>0</v>
      </c>
      <c r="CC28" s="12">
        <f t="shared" si="55"/>
        <v>0</v>
      </c>
      <c r="CD28" s="12">
        <f t="shared" si="56"/>
        <v>0</v>
      </c>
      <c r="CE28" s="12">
        <f t="shared" si="57"/>
        <v>0</v>
      </c>
      <c r="CF28" s="12">
        <f t="shared" si="58"/>
        <v>0</v>
      </c>
      <c r="CG28" s="12">
        <f t="shared" si="59"/>
        <v>0</v>
      </c>
      <c r="CH28" s="12">
        <f t="shared" si="60"/>
        <v>0</v>
      </c>
      <c r="CI28" s="12">
        <f t="shared" si="61"/>
        <v>0</v>
      </c>
      <c r="CJ28" s="12">
        <f t="shared" si="62"/>
        <v>0</v>
      </c>
      <c r="CM28" s="19">
        <f t="shared" si="63"/>
        <v>27</v>
      </c>
      <c r="CN28" s="12">
        <f t="shared" si="64"/>
        <v>0</v>
      </c>
      <c r="CO28" s="12">
        <f t="shared" si="65"/>
        <v>0</v>
      </c>
      <c r="CP28" s="12">
        <f t="shared" si="66"/>
        <v>0</v>
      </c>
      <c r="CQ28" s="12">
        <f t="shared" si="67"/>
        <v>0</v>
      </c>
      <c r="CR28" s="12">
        <f t="shared" si="68"/>
        <v>0</v>
      </c>
      <c r="CS28" s="12">
        <f t="shared" si="69"/>
        <v>0</v>
      </c>
      <c r="CT28" s="12">
        <f t="shared" si="70"/>
        <v>0</v>
      </c>
      <c r="CU28" s="12">
        <f t="shared" si="71"/>
        <v>0</v>
      </c>
      <c r="CV28" s="12">
        <f t="shared" si="72"/>
        <v>0</v>
      </c>
      <c r="CW28" s="12">
        <f t="shared" si="73"/>
        <v>0</v>
      </c>
      <c r="CX28" s="12">
        <f t="shared" si="74"/>
        <v>0</v>
      </c>
      <c r="CY28" s="12">
        <f t="shared" si="75"/>
        <v>0</v>
      </c>
      <c r="CZ28" s="12">
        <f t="shared" si="76"/>
        <v>0</v>
      </c>
      <c r="DA28" s="12">
        <f t="shared" si="77"/>
        <v>0</v>
      </c>
      <c r="DB28" s="12">
        <f t="shared" si="78"/>
        <v>0</v>
      </c>
      <c r="DC28" s="12">
        <f t="shared" si="79"/>
        <v>0</v>
      </c>
      <c r="DF28" s="19">
        <f t="shared" si="80"/>
        <v>0</v>
      </c>
      <c r="DG28" s="19">
        <f t="shared" si="81"/>
        <v>0</v>
      </c>
      <c r="DH28" s="19">
        <f t="shared" si="82"/>
        <v>0</v>
      </c>
      <c r="DI28" s="19">
        <f t="shared" si="83"/>
        <v>0</v>
      </c>
      <c r="DJ28" s="19">
        <f t="shared" si="84"/>
        <v>0</v>
      </c>
      <c r="DK28" s="19">
        <f t="shared" si="85"/>
        <v>0</v>
      </c>
      <c r="DL28" s="19">
        <f t="shared" si="86"/>
        <v>0</v>
      </c>
      <c r="DM28" s="19">
        <f t="shared" si="87"/>
        <v>0</v>
      </c>
      <c r="DN28" s="19">
        <f t="shared" si="88"/>
        <v>0</v>
      </c>
      <c r="DO28" s="19">
        <f t="shared" si="89"/>
        <v>0</v>
      </c>
      <c r="DP28" s="19">
        <f t="shared" si="90"/>
        <v>0</v>
      </c>
      <c r="DQ28" s="19">
        <f t="shared" si="91"/>
        <v>0</v>
      </c>
      <c r="DR28" s="19">
        <f t="shared" si="92"/>
        <v>0</v>
      </c>
      <c r="DS28" s="19">
        <f t="shared" si="93"/>
        <v>0</v>
      </c>
      <c r="DT28" s="19">
        <f t="shared" si="94"/>
        <v>0</v>
      </c>
      <c r="DU28" s="19">
        <f t="shared" si="95"/>
        <v>0</v>
      </c>
      <c r="DX28" s="12" t="str">
        <f>IF(MOD('Game (1)'!$G28,2)=0,"hold","break")</f>
        <v>hold</v>
      </c>
      <c r="DY28" s="15" t="str">
        <f t="shared" si="96"/>
        <v>Us</v>
      </c>
      <c r="DZ28" s="15">
        <f t="shared" si="97"/>
        <v>0</v>
      </c>
      <c r="EA28" s="15">
        <f t="shared" si="25"/>
        <v>0</v>
      </c>
      <c r="EB28" s="15">
        <f t="shared" si="26"/>
        <v>0</v>
      </c>
      <c r="EC28" s="15">
        <f t="shared" si="98"/>
        <v>0</v>
      </c>
      <c r="ED28" s="20" t="str">
        <f t="shared" si="99"/>
        <v/>
      </c>
      <c r="EE28" s="20" t="str">
        <f t="shared" si="100"/>
        <v/>
      </c>
      <c r="EF28" s="20" t="str">
        <f t="shared" si="101"/>
        <v/>
      </c>
      <c r="EG28" s="20" t="str">
        <f t="shared" si="102"/>
        <v/>
      </c>
    </row>
    <row r="29" spans="1:137">
      <c r="A29" t="s">
        <v>118</v>
      </c>
      <c r="B29" s="3">
        <f>$B$13/2*B24</f>
        <v>6</v>
      </c>
      <c r="F29" s="14">
        <v>28</v>
      </c>
      <c r="G29" s="16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Y29" s="15">
        <f t="shared" si="27"/>
        <v>0</v>
      </c>
      <c r="Z29" s="15" t="str">
        <f t="shared" si="4"/>
        <v/>
      </c>
      <c r="AB29" t="str">
        <f>S33</f>
        <v>Player</v>
      </c>
      <c r="AC29" s="38">
        <f>S44</f>
        <v>0</v>
      </c>
      <c r="AD29" s="2">
        <f>S39</f>
        <v>-5.2631578947368418E-2</v>
      </c>
      <c r="AH29" s="19">
        <f t="shared" si="28"/>
        <v>28</v>
      </c>
      <c r="AI29" s="12">
        <f t="shared" si="5"/>
        <v>0</v>
      </c>
      <c r="AJ29" s="12">
        <f t="shared" si="6"/>
        <v>0</v>
      </c>
      <c r="AK29" s="12">
        <f t="shared" si="7"/>
        <v>0</v>
      </c>
      <c r="AL29" s="12">
        <f t="shared" si="8"/>
        <v>0</v>
      </c>
      <c r="AM29" s="12">
        <f t="shared" si="9"/>
        <v>0</v>
      </c>
      <c r="AN29" s="12">
        <f t="shared" si="10"/>
        <v>0</v>
      </c>
      <c r="AO29" s="12">
        <f t="shared" si="11"/>
        <v>0</v>
      </c>
      <c r="AP29" s="12">
        <f t="shared" si="12"/>
        <v>0</v>
      </c>
      <c r="AQ29" s="12">
        <f t="shared" si="13"/>
        <v>0</v>
      </c>
      <c r="AR29" s="12">
        <f t="shared" si="14"/>
        <v>0</v>
      </c>
      <c r="AS29" s="12">
        <f t="shared" si="15"/>
        <v>0</v>
      </c>
      <c r="AT29" s="12">
        <f t="shared" si="16"/>
        <v>0</v>
      </c>
      <c r="AU29" s="12">
        <f t="shared" si="17"/>
        <v>0</v>
      </c>
      <c r="AV29" s="12">
        <f t="shared" si="18"/>
        <v>0</v>
      </c>
      <c r="AW29" s="12">
        <f t="shared" si="19"/>
        <v>0</v>
      </c>
      <c r="AX29" s="12">
        <f t="shared" si="20"/>
        <v>0</v>
      </c>
      <c r="BA29" s="19">
        <f t="shared" si="29"/>
        <v>28</v>
      </c>
      <c r="BB29" s="12">
        <f t="shared" si="30"/>
        <v>0</v>
      </c>
      <c r="BC29" s="12">
        <f t="shared" si="31"/>
        <v>0</v>
      </c>
      <c r="BD29" s="12">
        <f t="shared" si="32"/>
        <v>0</v>
      </c>
      <c r="BE29" s="12">
        <f t="shared" si="33"/>
        <v>0</v>
      </c>
      <c r="BF29" s="12">
        <f t="shared" si="34"/>
        <v>0</v>
      </c>
      <c r="BG29" s="12">
        <f t="shared" si="35"/>
        <v>0</v>
      </c>
      <c r="BH29" s="12">
        <f t="shared" si="36"/>
        <v>0</v>
      </c>
      <c r="BI29" s="12">
        <f t="shared" si="37"/>
        <v>0</v>
      </c>
      <c r="BJ29" s="12">
        <f t="shared" si="38"/>
        <v>0</v>
      </c>
      <c r="BK29" s="12">
        <f t="shared" si="39"/>
        <v>0</v>
      </c>
      <c r="BL29" s="12">
        <f t="shared" si="40"/>
        <v>0</v>
      </c>
      <c r="BM29" s="12">
        <f t="shared" si="41"/>
        <v>0</v>
      </c>
      <c r="BN29" s="12">
        <f t="shared" si="42"/>
        <v>0</v>
      </c>
      <c r="BO29" s="12">
        <f t="shared" si="43"/>
        <v>0</v>
      </c>
      <c r="BP29" s="12">
        <f t="shared" si="44"/>
        <v>0</v>
      </c>
      <c r="BQ29" s="12">
        <f t="shared" si="45"/>
        <v>0</v>
      </c>
      <c r="BT29" s="19">
        <f t="shared" si="46"/>
        <v>28</v>
      </c>
      <c r="BU29" s="12">
        <f t="shared" si="47"/>
        <v>0</v>
      </c>
      <c r="BV29" s="12">
        <f t="shared" si="48"/>
        <v>0</v>
      </c>
      <c r="BW29" s="12">
        <f t="shared" si="49"/>
        <v>0</v>
      </c>
      <c r="BX29" s="12">
        <f t="shared" si="50"/>
        <v>0</v>
      </c>
      <c r="BY29" s="12">
        <f t="shared" si="51"/>
        <v>0</v>
      </c>
      <c r="BZ29" s="12">
        <f t="shared" si="52"/>
        <v>0</v>
      </c>
      <c r="CA29" s="12">
        <f t="shared" si="53"/>
        <v>0</v>
      </c>
      <c r="CB29" s="12">
        <f t="shared" si="54"/>
        <v>0</v>
      </c>
      <c r="CC29" s="12">
        <f t="shared" si="55"/>
        <v>0</v>
      </c>
      <c r="CD29" s="12">
        <f t="shared" si="56"/>
        <v>0</v>
      </c>
      <c r="CE29" s="12">
        <f t="shared" si="57"/>
        <v>0</v>
      </c>
      <c r="CF29" s="12">
        <f t="shared" si="58"/>
        <v>0</v>
      </c>
      <c r="CG29" s="12">
        <f t="shared" si="59"/>
        <v>0</v>
      </c>
      <c r="CH29" s="12">
        <f t="shared" si="60"/>
        <v>0</v>
      </c>
      <c r="CI29" s="12">
        <f t="shared" si="61"/>
        <v>0</v>
      </c>
      <c r="CJ29" s="12">
        <f t="shared" si="62"/>
        <v>0</v>
      </c>
      <c r="CM29" s="19">
        <f t="shared" si="63"/>
        <v>28</v>
      </c>
      <c r="CN29" s="12">
        <f t="shared" si="64"/>
        <v>0</v>
      </c>
      <c r="CO29" s="12">
        <f t="shared" si="65"/>
        <v>0</v>
      </c>
      <c r="CP29" s="12">
        <f t="shared" si="66"/>
        <v>0</v>
      </c>
      <c r="CQ29" s="12">
        <f t="shared" si="67"/>
        <v>0</v>
      </c>
      <c r="CR29" s="12">
        <f t="shared" si="68"/>
        <v>0</v>
      </c>
      <c r="CS29" s="12">
        <f t="shared" si="69"/>
        <v>0</v>
      </c>
      <c r="CT29" s="12">
        <f t="shared" si="70"/>
        <v>0</v>
      </c>
      <c r="CU29" s="12">
        <f t="shared" si="71"/>
        <v>0</v>
      </c>
      <c r="CV29" s="12">
        <f t="shared" si="72"/>
        <v>0</v>
      </c>
      <c r="CW29" s="12">
        <f t="shared" si="73"/>
        <v>0</v>
      </c>
      <c r="CX29" s="12">
        <f t="shared" si="74"/>
        <v>0</v>
      </c>
      <c r="CY29" s="12">
        <f t="shared" si="75"/>
        <v>0</v>
      </c>
      <c r="CZ29" s="12">
        <f t="shared" si="76"/>
        <v>0</v>
      </c>
      <c r="DA29" s="12">
        <f t="shared" si="77"/>
        <v>0</v>
      </c>
      <c r="DB29" s="12">
        <f t="shared" si="78"/>
        <v>0</v>
      </c>
      <c r="DC29" s="12">
        <f t="shared" si="79"/>
        <v>0</v>
      </c>
      <c r="DF29" s="19">
        <f t="shared" si="80"/>
        <v>0</v>
      </c>
      <c r="DG29" s="19">
        <f t="shared" si="81"/>
        <v>0</v>
      </c>
      <c r="DH29" s="19">
        <f t="shared" si="82"/>
        <v>0</v>
      </c>
      <c r="DI29" s="19">
        <f t="shared" si="83"/>
        <v>0</v>
      </c>
      <c r="DJ29" s="19">
        <f t="shared" si="84"/>
        <v>0</v>
      </c>
      <c r="DK29" s="19">
        <f t="shared" si="85"/>
        <v>0</v>
      </c>
      <c r="DL29" s="19">
        <f t="shared" si="86"/>
        <v>0</v>
      </c>
      <c r="DM29" s="19">
        <f t="shared" si="87"/>
        <v>0</v>
      </c>
      <c r="DN29" s="19">
        <f t="shared" si="88"/>
        <v>0</v>
      </c>
      <c r="DO29" s="19">
        <f t="shared" si="89"/>
        <v>0</v>
      </c>
      <c r="DP29" s="19">
        <f t="shared" si="90"/>
        <v>0</v>
      </c>
      <c r="DQ29" s="19">
        <f t="shared" si="91"/>
        <v>0</v>
      </c>
      <c r="DR29" s="19">
        <f t="shared" si="92"/>
        <v>0</v>
      </c>
      <c r="DS29" s="19">
        <f t="shared" si="93"/>
        <v>0</v>
      </c>
      <c r="DT29" s="19">
        <f t="shared" si="94"/>
        <v>0</v>
      </c>
      <c r="DU29" s="19">
        <f t="shared" si="95"/>
        <v>0</v>
      </c>
      <c r="DX29" s="15" t="str">
        <f>IF(MOD('Game (1)'!$G29,2)=0,"hold","break")</f>
        <v>hold</v>
      </c>
      <c r="DY29" s="15" t="str">
        <f t="shared" si="96"/>
        <v>Op</v>
      </c>
      <c r="DZ29" s="15">
        <f t="shared" si="97"/>
        <v>0</v>
      </c>
      <c r="EA29" s="15">
        <f t="shared" si="25"/>
        <v>0</v>
      </c>
      <c r="EB29" s="15">
        <f t="shared" si="26"/>
        <v>0</v>
      </c>
      <c r="EC29" s="15">
        <f t="shared" si="98"/>
        <v>0</v>
      </c>
      <c r="ED29" s="20" t="str">
        <f t="shared" si="99"/>
        <v/>
      </c>
      <c r="EE29" s="20" t="str">
        <f t="shared" si="100"/>
        <v/>
      </c>
      <c r="EF29" s="20" t="str">
        <f t="shared" si="101"/>
        <v/>
      </c>
      <c r="EG29" s="20" t="str">
        <f t="shared" si="102"/>
        <v/>
      </c>
    </row>
    <row r="30" spans="1:137" ht="15" thickBot="1">
      <c r="A30" t="s">
        <v>120</v>
      </c>
      <c r="B30" s="3">
        <f>$B$13/2*B26</f>
        <v>5</v>
      </c>
      <c r="F30" s="11">
        <v>29</v>
      </c>
      <c r="G30" s="13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Y30" s="12">
        <f t="shared" si="27"/>
        <v>0</v>
      </c>
      <c r="Z30" s="12" t="str">
        <f t="shared" si="4"/>
        <v/>
      </c>
      <c r="AB30" t="str">
        <f>T33</f>
        <v>Player</v>
      </c>
      <c r="AC30" s="38">
        <f>T44</f>
        <v>0</v>
      </c>
      <c r="AD30" s="2">
        <f>T39</f>
        <v>-5.2631578947368418E-2</v>
      </c>
      <c r="AH30" s="19">
        <f t="shared" si="28"/>
        <v>29</v>
      </c>
      <c r="AI30" s="12">
        <f t="shared" si="5"/>
        <v>0</v>
      </c>
      <c r="AJ30" s="12">
        <f t="shared" si="6"/>
        <v>0</v>
      </c>
      <c r="AK30" s="12">
        <f t="shared" si="7"/>
        <v>0</v>
      </c>
      <c r="AL30" s="12">
        <f t="shared" si="8"/>
        <v>0</v>
      </c>
      <c r="AM30" s="12">
        <f t="shared" si="9"/>
        <v>0</v>
      </c>
      <c r="AN30" s="12">
        <f t="shared" si="10"/>
        <v>0</v>
      </c>
      <c r="AO30" s="12">
        <f t="shared" si="11"/>
        <v>0</v>
      </c>
      <c r="AP30" s="12">
        <f t="shared" si="12"/>
        <v>0</v>
      </c>
      <c r="AQ30" s="12">
        <f t="shared" si="13"/>
        <v>0</v>
      </c>
      <c r="AR30" s="12">
        <f t="shared" si="14"/>
        <v>0</v>
      </c>
      <c r="AS30" s="12">
        <f t="shared" si="15"/>
        <v>0</v>
      </c>
      <c r="AT30" s="12">
        <f t="shared" si="16"/>
        <v>0</v>
      </c>
      <c r="AU30" s="12">
        <f t="shared" si="17"/>
        <v>0</v>
      </c>
      <c r="AV30" s="12">
        <f t="shared" si="18"/>
        <v>0</v>
      </c>
      <c r="AW30" s="12">
        <f t="shared" si="19"/>
        <v>0</v>
      </c>
      <c r="AX30" s="12">
        <f t="shared" si="20"/>
        <v>0</v>
      </c>
      <c r="BA30" s="19">
        <f t="shared" si="29"/>
        <v>29</v>
      </c>
      <c r="BB30" s="12">
        <f t="shared" si="30"/>
        <v>0</v>
      </c>
      <c r="BC30" s="12">
        <f t="shared" si="31"/>
        <v>0</v>
      </c>
      <c r="BD30" s="12">
        <f t="shared" si="32"/>
        <v>0</v>
      </c>
      <c r="BE30" s="12">
        <f t="shared" si="33"/>
        <v>0</v>
      </c>
      <c r="BF30" s="12">
        <f t="shared" si="34"/>
        <v>0</v>
      </c>
      <c r="BG30" s="12">
        <f t="shared" si="35"/>
        <v>0</v>
      </c>
      <c r="BH30" s="12">
        <f t="shared" si="36"/>
        <v>0</v>
      </c>
      <c r="BI30" s="12">
        <f t="shared" si="37"/>
        <v>0</v>
      </c>
      <c r="BJ30" s="12">
        <f t="shared" si="38"/>
        <v>0</v>
      </c>
      <c r="BK30" s="12">
        <f t="shared" si="39"/>
        <v>0</v>
      </c>
      <c r="BL30" s="12">
        <f t="shared" si="40"/>
        <v>0</v>
      </c>
      <c r="BM30" s="12">
        <f t="shared" si="41"/>
        <v>0</v>
      </c>
      <c r="BN30" s="12">
        <f t="shared" si="42"/>
        <v>0</v>
      </c>
      <c r="BO30" s="12">
        <f t="shared" si="43"/>
        <v>0</v>
      </c>
      <c r="BP30" s="12">
        <f t="shared" si="44"/>
        <v>0</v>
      </c>
      <c r="BQ30" s="12">
        <f t="shared" si="45"/>
        <v>0</v>
      </c>
      <c r="BT30" s="19">
        <f t="shared" si="46"/>
        <v>29</v>
      </c>
      <c r="BU30" s="12">
        <f t="shared" si="47"/>
        <v>0</v>
      </c>
      <c r="BV30" s="12">
        <f t="shared" si="48"/>
        <v>0</v>
      </c>
      <c r="BW30" s="12">
        <f t="shared" si="49"/>
        <v>0</v>
      </c>
      <c r="BX30" s="12">
        <f t="shared" si="50"/>
        <v>0</v>
      </c>
      <c r="BY30" s="12">
        <f t="shared" si="51"/>
        <v>0</v>
      </c>
      <c r="BZ30" s="12">
        <f t="shared" si="52"/>
        <v>0</v>
      </c>
      <c r="CA30" s="12">
        <f t="shared" si="53"/>
        <v>0</v>
      </c>
      <c r="CB30" s="12">
        <f t="shared" si="54"/>
        <v>0</v>
      </c>
      <c r="CC30" s="12">
        <f t="shared" si="55"/>
        <v>0</v>
      </c>
      <c r="CD30" s="12">
        <f t="shared" si="56"/>
        <v>0</v>
      </c>
      <c r="CE30" s="12">
        <f t="shared" si="57"/>
        <v>0</v>
      </c>
      <c r="CF30" s="12">
        <f t="shared" si="58"/>
        <v>0</v>
      </c>
      <c r="CG30" s="12">
        <f t="shared" si="59"/>
        <v>0</v>
      </c>
      <c r="CH30" s="12">
        <f t="shared" si="60"/>
        <v>0</v>
      </c>
      <c r="CI30" s="12">
        <f t="shared" si="61"/>
        <v>0</v>
      </c>
      <c r="CJ30" s="12">
        <f t="shared" si="62"/>
        <v>0</v>
      </c>
      <c r="CM30" s="19">
        <f t="shared" si="63"/>
        <v>29</v>
      </c>
      <c r="CN30" s="12">
        <f t="shared" si="64"/>
        <v>0</v>
      </c>
      <c r="CO30" s="12">
        <f t="shared" si="65"/>
        <v>0</v>
      </c>
      <c r="CP30" s="12">
        <f t="shared" si="66"/>
        <v>0</v>
      </c>
      <c r="CQ30" s="12">
        <f t="shared" si="67"/>
        <v>0</v>
      </c>
      <c r="CR30" s="12">
        <f t="shared" si="68"/>
        <v>0</v>
      </c>
      <c r="CS30" s="12">
        <f t="shared" si="69"/>
        <v>0</v>
      </c>
      <c r="CT30" s="12">
        <f t="shared" si="70"/>
        <v>0</v>
      </c>
      <c r="CU30" s="12">
        <f t="shared" si="71"/>
        <v>0</v>
      </c>
      <c r="CV30" s="12">
        <f t="shared" si="72"/>
        <v>0</v>
      </c>
      <c r="CW30" s="12">
        <f t="shared" si="73"/>
        <v>0</v>
      </c>
      <c r="CX30" s="12">
        <f t="shared" si="74"/>
        <v>0</v>
      </c>
      <c r="CY30" s="12">
        <f t="shared" si="75"/>
        <v>0</v>
      </c>
      <c r="CZ30" s="12">
        <f t="shared" si="76"/>
        <v>0</v>
      </c>
      <c r="DA30" s="12">
        <f t="shared" si="77"/>
        <v>0</v>
      </c>
      <c r="DB30" s="12">
        <f t="shared" si="78"/>
        <v>0</v>
      </c>
      <c r="DC30" s="12">
        <f t="shared" si="79"/>
        <v>0</v>
      </c>
      <c r="DF30" s="19">
        <f t="shared" si="80"/>
        <v>0</v>
      </c>
      <c r="DG30" s="19">
        <f t="shared" si="81"/>
        <v>0</v>
      </c>
      <c r="DH30" s="19">
        <f t="shared" si="82"/>
        <v>0</v>
      </c>
      <c r="DI30" s="19">
        <f t="shared" si="83"/>
        <v>0</v>
      </c>
      <c r="DJ30" s="19">
        <f t="shared" si="84"/>
        <v>0</v>
      </c>
      <c r="DK30" s="19">
        <f t="shared" si="85"/>
        <v>0</v>
      </c>
      <c r="DL30" s="19">
        <f t="shared" si="86"/>
        <v>0</v>
      </c>
      <c r="DM30" s="19">
        <f t="shared" si="87"/>
        <v>0</v>
      </c>
      <c r="DN30" s="19">
        <f t="shared" si="88"/>
        <v>0</v>
      </c>
      <c r="DO30" s="19">
        <f t="shared" si="89"/>
        <v>0</v>
      </c>
      <c r="DP30" s="19">
        <f t="shared" si="90"/>
        <v>0</v>
      </c>
      <c r="DQ30" s="19">
        <f t="shared" si="91"/>
        <v>0</v>
      </c>
      <c r="DR30" s="19">
        <f t="shared" si="92"/>
        <v>0</v>
      </c>
      <c r="DS30" s="19">
        <f t="shared" si="93"/>
        <v>0</v>
      </c>
      <c r="DT30" s="19">
        <f t="shared" si="94"/>
        <v>0</v>
      </c>
      <c r="DU30" s="19">
        <f t="shared" si="95"/>
        <v>0</v>
      </c>
      <c r="DX30" s="12" t="str">
        <f>IF(MOD('Game (1)'!$G30,2)=0,"hold","break")</f>
        <v>hold</v>
      </c>
      <c r="DY30" s="15" t="str">
        <f t="shared" si="96"/>
        <v>Us</v>
      </c>
      <c r="DZ30" s="15">
        <f t="shared" si="97"/>
        <v>0</v>
      </c>
      <c r="EA30" s="15">
        <f t="shared" si="25"/>
        <v>0</v>
      </c>
      <c r="EB30" s="15">
        <f t="shared" si="26"/>
        <v>0</v>
      </c>
      <c r="EC30" s="15">
        <f t="shared" si="98"/>
        <v>0</v>
      </c>
      <c r="ED30" s="20" t="str">
        <f t="shared" si="99"/>
        <v/>
      </c>
      <c r="EE30" s="20" t="str">
        <f t="shared" si="100"/>
        <v/>
      </c>
      <c r="EF30" s="20" t="str">
        <f t="shared" si="101"/>
        <v/>
      </c>
      <c r="EG30" s="20" t="str">
        <f t="shared" si="102"/>
        <v/>
      </c>
    </row>
    <row r="31" spans="1:137" ht="15" thickTop="1">
      <c r="A31" t="s">
        <v>121</v>
      </c>
      <c r="B31" s="3">
        <f>B29-B30</f>
        <v>1</v>
      </c>
      <c r="F31" s="5" t="s">
        <v>46</v>
      </c>
      <c r="G31" s="6">
        <f t="shared" ref="G31:W31" si="103">SUM(G$2:G$30)</f>
        <v>27</v>
      </c>
      <c r="H31" s="6">
        <f t="shared" si="103"/>
        <v>6</v>
      </c>
      <c r="I31" s="6">
        <f t="shared" si="103"/>
        <v>7</v>
      </c>
      <c r="J31" s="6">
        <f t="shared" si="103"/>
        <v>5</v>
      </c>
      <c r="K31" s="6">
        <f t="shared" si="103"/>
        <v>6</v>
      </c>
      <c r="L31" s="6">
        <f t="shared" si="103"/>
        <v>8</v>
      </c>
      <c r="M31" s="6">
        <f t="shared" si="103"/>
        <v>7</v>
      </c>
      <c r="N31" s="6">
        <f t="shared" si="103"/>
        <v>1</v>
      </c>
      <c r="O31" s="6">
        <f t="shared" si="103"/>
        <v>11</v>
      </c>
      <c r="P31" s="6">
        <f t="shared" si="103"/>
        <v>4</v>
      </c>
      <c r="Q31" s="6">
        <f t="shared" si="103"/>
        <v>0</v>
      </c>
      <c r="R31" s="6">
        <f t="shared" si="103"/>
        <v>0</v>
      </c>
      <c r="S31" s="6">
        <f t="shared" si="103"/>
        <v>0</v>
      </c>
      <c r="T31" s="6">
        <f t="shared" si="103"/>
        <v>0</v>
      </c>
      <c r="U31" s="6">
        <f t="shared" si="103"/>
        <v>0</v>
      </c>
      <c r="V31" s="6">
        <f t="shared" si="103"/>
        <v>0</v>
      </c>
      <c r="W31" s="6">
        <f t="shared" si="103"/>
        <v>0</v>
      </c>
      <c r="AB31" t="str">
        <f>U33</f>
        <v>Player</v>
      </c>
      <c r="AC31" s="38">
        <f>U44</f>
        <v>0</v>
      </c>
      <c r="AD31" s="2">
        <f>U39</f>
        <v>-5.2631578947368418E-2</v>
      </c>
      <c r="AH31" s="5" t="s">
        <v>46</v>
      </c>
      <c r="AI31" s="6">
        <f>SUM(AI$2:AI$30)</f>
        <v>3</v>
      </c>
      <c r="AJ31" s="6">
        <f t="shared" ref="AJ31:AX31" si="104">SUM(AJ$2:AJ$30)</f>
        <v>4</v>
      </c>
      <c r="AK31" s="6">
        <f t="shared" si="104"/>
        <v>2</v>
      </c>
      <c r="AL31" s="6">
        <f t="shared" si="104"/>
        <v>3</v>
      </c>
      <c r="AM31" s="6">
        <f t="shared" si="104"/>
        <v>6</v>
      </c>
      <c r="AN31" s="6">
        <f t="shared" si="104"/>
        <v>3</v>
      </c>
      <c r="AO31" s="6">
        <f t="shared" si="104"/>
        <v>0</v>
      </c>
      <c r="AP31" s="6">
        <f t="shared" si="104"/>
        <v>6</v>
      </c>
      <c r="AQ31" s="6">
        <f t="shared" si="104"/>
        <v>3</v>
      </c>
      <c r="AR31" s="6">
        <f t="shared" si="104"/>
        <v>0</v>
      </c>
      <c r="AS31" s="6">
        <f t="shared" si="104"/>
        <v>0</v>
      </c>
      <c r="AT31" s="6">
        <f t="shared" si="104"/>
        <v>0</v>
      </c>
      <c r="AU31" s="6">
        <f t="shared" si="104"/>
        <v>0</v>
      </c>
      <c r="AV31" s="6">
        <f t="shared" si="104"/>
        <v>0</v>
      </c>
      <c r="AW31" s="6">
        <f t="shared" si="104"/>
        <v>0</v>
      </c>
      <c r="AX31" s="6">
        <f t="shared" si="104"/>
        <v>0</v>
      </c>
      <c r="AY31" s="35"/>
      <c r="BA31" s="5" t="s">
        <v>46</v>
      </c>
      <c r="BB31" s="6">
        <f>SUM(BB$2:BB$30)</f>
        <v>2</v>
      </c>
      <c r="BC31" s="6">
        <f t="shared" ref="BC31:BQ31" si="105">SUM(BC$2:BC$30)</f>
        <v>11</v>
      </c>
      <c r="BD31" s="6">
        <f t="shared" si="105"/>
        <v>11</v>
      </c>
      <c r="BE31" s="6">
        <f t="shared" si="105"/>
        <v>8</v>
      </c>
      <c r="BF31" s="6">
        <f t="shared" si="105"/>
        <v>7</v>
      </c>
      <c r="BG31" s="6">
        <f t="shared" si="105"/>
        <v>11</v>
      </c>
      <c r="BH31" s="6">
        <f t="shared" si="105"/>
        <v>1</v>
      </c>
      <c r="BI31" s="6">
        <f t="shared" si="105"/>
        <v>13</v>
      </c>
      <c r="BJ31" s="6">
        <f t="shared" si="105"/>
        <v>1</v>
      </c>
      <c r="BK31" s="6">
        <f t="shared" si="105"/>
        <v>0</v>
      </c>
      <c r="BL31" s="6">
        <f t="shared" si="105"/>
        <v>0</v>
      </c>
      <c r="BM31" s="6">
        <f t="shared" si="105"/>
        <v>0</v>
      </c>
      <c r="BN31" s="6">
        <f t="shared" si="105"/>
        <v>0</v>
      </c>
      <c r="BO31" s="6">
        <f t="shared" si="105"/>
        <v>0</v>
      </c>
      <c r="BP31" s="6">
        <f t="shared" si="105"/>
        <v>0</v>
      </c>
      <c r="BQ31" s="6">
        <f t="shared" si="105"/>
        <v>0</v>
      </c>
      <c r="BR31" s="35"/>
      <c r="BT31" s="5" t="s">
        <v>46</v>
      </c>
      <c r="BU31" s="6">
        <f>SUM(BU$2:BU$30)</f>
        <v>2</v>
      </c>
      <c r="BV31" s="6">
        <f t="shared" ref="BV31:CJ31" si="106">SUM(BV$2:BV$30)</f>
        <v>14</v>
      </c>
      <c r="BW31" s="6">
        <f t="shared" si="106"/>
        <v>12</v>
      </c>
      <c r="BX31" s="6">
        <f t="shared" si="106"/>
        <v>8</v>
      </c>
      <c r="BY31" s="6">
        <f t="shared" si="106"/>
        <v>9</v>
      </c>
      <c r="BZ31" s="6">
        <f t="shared" si="106"/>
        <v>11</v>
      </c>
      <c r="CA31" s="6">
        <f t="shared" si="106"/>
        <v>0</v>
      </c>
      <c r="CB31" s="6">
        <f t="shared" si="106"/>
        <v>14</v>
      </c>
      <c r="CC31" s="6">
        <f t="shared" si="106"/>
        <v>0</v>
      </c>
      <c r="CD31" s="6">
        <f t="shared" si="106"/>
        <v>0</v>
      </c>
      <c r="CE31" s="6">
        <f t="shared" si="106"/>
        <v>0</v>
      </c>
      <c r="CF31" s="6">
        <f t="shared" si="106"/>
        <v>0</v>
      </c>
      <c r="CG31" s="6">
        <f t="shared" si="106"/>
        <v>0</v>
      </c>
      <c r="CH31" s="6">
        <f t="shared" si="106"/>
        <v>0</v>
      </c>
      <c r="CI31" s="6">
        <f t="shared" si="106"/>
        <v>0</v>
      </c>
      <c r="CJ31" s="6">
        <f t="shared" si="106"/>
        <v>0</v>
      </c>
      <c r="CM31" s="5" t="s">
        <v>46</v>
      </c>
      <c r="CN31" s="6">
        <f>SUM(CN$2:CN$30)</f>
        <v>3</v>
      </c>
      <c r="CO31" s="6">
        <f t="shared" ref="CO31:DC31" si="107">SUM(CO$2:CO$30)</f>
        <v>3</v>
      </c>
      <c r="CP31" s="6">
        <f t="shared" si="107"/>
        <v>3</v>
      </c>
      <c r="CQ31" s="6">
        <f t="shared" si="107"/>
        <v>3</v>
      </c>
      <c r="CR31" s="6">
        <f t="shared" si="107"/>
        <v>2</v>
      </c>
      <c r="CS31" s="6">
        <f t="shared" si="107"/>
        <v>4</v>
      </c>
      <c r="CT31" s="6">
        <f t="shared" si="107"/>
        <v>1</v>
      </c>
      <c r="CU31" s="6">
        <f t="shared" si="107"/>
        <v>5</v>
      </c>
      <c r="CV31" s="6">
        <f t="shared" si="107"/>
        <v>1</v>
      </c>
      <c r="CW31" s="6">
        <f t="shared" si="107"/>
        <v>0</v>
      </c>
      <c r="CX31" s="6">
        <f t="shared" si="107"/>
        <v>0</v>
      </c>
      <c r="CY31" s="6">
        <f t="shared" si="107"/>
        <v>0</v>
      </c>
      <c r="CZ31" s="6">
        <f t="shared" si="107"/>
        <v>0</v>
      </c>
      <c r="DA31" s="6">
        <f t="shared" si="107"/>
        <v>0</v>
      </c>
      <c r="DB31" s="6">
        <f t="shared" si="107"/>
        <v>0</v>
      </c>
      <c r="DC31" s="6">
        <f t="shared" si="107"/>
        <v>0</v>
      </c>
      <c r="DF31" s="6">
        <f t="shared" ref="DF31:DU31" si="108">SUM(DF$2:DF$30)</f>
        <v>3</v>
      </c>
      <c r="DG31" s="6">
        <f t="shared" si="108"/>
        <v>1</v>
      </c>
      <c r="DH31" s="6">
        <f t="shared" si="108"/>
        <v>1</v>
      </c>
      <c r="DI31" s="6">
        <f t="shared" si="108"/>
        <v>3</v>
      </c>
      <c r="DJ31" s="6">
        <f t="shared" si="108"/>
        <v>4</v>
      </c>
      <c r="DK31" s="6">
        <f t="shared" si="108"/>
        <v>3</v>
      </c>
      <c r="DL31" s="6">
        <f t="shared" si="108"/>
        <v>1</v>
      </c>
      <c r="DM31" s="6">
        <f t="shared" si="108"/>
        <v>5</v>
      </c>
      <c r="DN31" s="6">
        <f t="shared" si="108"/>
        <v>4</v>
      </c>
      <c r="DO31" s="6">
        <f t="shared" si="108"/>
        <v>0</v>
      </c>
      <c r="DP31" s="6">
        <f t="shared" si="108"/>
        <v>0</v>
      </c>
      <c r="DQ31" s="6">
        <f t="shared" si="108"/>
        <v>0</v>
      </c>
      <c r="DR31" s="6">
        <f t="shared" si="108"/>
        <v>0</v>
      </c>
      <c r="DS31" s="6">
        <f t="shared" si="108"/>
        <v>0</v>
      </c>
      <c r="DT31" s="6">
        <f t="shared" si="108"/>
        <v>0</v>
      </c>
      <c r="DU31" s="6">
        <f t="shared" si="108"/>
        <v>0</v>
      </c>
      <c r="DX31" s="6"/>
      <c r="DY31" s="6"/>
      <c r="DZ31" s="6">
        <f t="shared" ref="DZ31:EG31" si="109">SUM(DZ$2:DZ$30)</f>
        <v>6</v>
      </c>
      <c r="EA31" s="6">
        <f t="shared" si="109"/>
        <v>13</v>
      </c>
      <c r="EB31" s="6">
        <f t="shared" si="109"/>
        <v>14</v>
      </c>
      <c r="EC31" s="6">
        <f t="shared" si="109"/>
        <v>5</v>
      </c>
      <c r="ED31" s="6">
        <f t="shared" si="109"/>
        <v>0</v>
      </c>
      <c r="EE31" s="6">
        <f t="shared" si="109"/>
        <v>15</v>
      </c>
      <c r="EF31" s="6">
        <f t="shared" si="109"/>
        <v>10</v>
      </c>
      <c r="EG31" s="6">
        <f t="shared" si="109"/>
        <v>2</v>
      </c>
    </row>
    <row r="32" spans="1:137">
      <c r="AB32" t="str">
        <f>V33</f>
        <v>Player</v>
      </c>
      <c r="AC32" s="38">
        <f>V44</f>
        <v>0</v>
      </c>
      <c r="AD32" s="2">
        <f>V39</f>
        <v>-5.2631578947368418E-2</v>
      </c>
      <c r="ED32">
        <f>COUNT(ED$2:ED$30)</f>
        <v>3</v>
      </c>
      <c r="EE32">
        <f t="shared" ref="EE32:EG32" si="110">COUNT(EE$2:EE$30)</f>
        <v>3</v>
      </c>
      <c r="EF32">
        <f t="shared" si="110"/>
        <v>3</v>
      </c>
      <c r="EG32">
        <f t="shared" si="110"/>
        <v>2</v>
      </c>
    </row>
    <row r="33" spans="1:70">
      <c r="A33" t="s">
        <v>122</v>
      </c>
      <c r="B33">
        <f>COUNTIF($Z$2:$Z$30,"Us hold")</f>
        <v>3</v>
      </c>
      <c r="E33" t="s">
        <v>170</v>
      </c>
      <c r="F33" s="9"/>
      <c r="G33" s="9"/>
      <c r="H33" s="10" t="str">
        <f>H1</f>
        <v>Jonny</v>
      </c>
      <c r="I33" s="10" t="str">
        <f t="shared" ref="I33:W33" si="111">I1</f>
        <v>Marius</v>
      </c>
      <c r="J33" s="10" t="str">
        <f t="shared" si="111"/>
        <v>Max</v>
      </c>
      <c r="K33" s="10" t="str">
        <f t="shared" si="111"/>
        <v>Dan</v>
      </c>
      <c r="L33" s="10" t="str">
        <f t="shared" si="111"/>
        <v>Apat</v>
      </c>
      <c r="M33" s="10" t="str">
        <f t="shared" si="111"/>
        <v>Ed</v>
      </c>
      <c r="N33" s="10" t="str">
        <f t="shared" si="111"/>
        <v>Joe</v>
      </c>
      <c r="O33" s="10" t="str">
        <f t="shared" si="111"/>
        <v>Nate</v>
      </c>
      <c r="P33" s="10" t="str">
        <f t="shared" si="111"/>
        <v>Matt</v>
      </c>
      <c r="Q33" s="10" t="str">
        <f t="shared" si="111"/>
        <v>Player</v>
      </c>
      <c r="R33" s="10" t="str">
        <f t="shared" si="111"/>
        <v>Player</v>
      </c>
      <c r="S33" s="10" t="str">
        <f t="shared" si="111"/>
        <v>Player</v>
      </c>
      <c r="T33" s="10" t="str">
        <f t="shared" si="111"/>
        <v>Player</v>
      </c>
      <c r="U33" s="10" t="str">
        <f t="shared" si="111"/>
        <v>Player</v>
      </c>
      <c r="V33" s="10" t="str">
        <f t="shared" si="111"/>
        <v>Player</v>
      </c>
      <c r="W33" s="10" t="str">
        <f t="shared" si="111"/>
        <v>Player</v>
      </c>
      <c r="AB33" t="str">
        <f>W33</f>
        <v>Player</v>
      </c>
      <c r="AC33" s="38">
        <f>W44</f>
        <v>0</v>
      </c>
      <c r="AD33" s="2">
        <f>W39</f>
        <v>-5.2631578947368418E-2</v>
      </c>
      <c r="AH33" t="s">
        <v>171</v>
      </c>
      <c r="BA33" t="s">
        <v>172</v>
      </c>
    </row>
    <row r="34" spans="1:70">
      <c r="A34" t="s">
        <v>123</v>
      </c>
      <c r="B34">
        <f>COUNTIF($Z$2:$Z$30,"Op break")</f>
        <v>2</v>
      </c>
      <c r="F34" s="19" t="s">
        <v>173</v>
      </c>
      <c r="G34" s="19"/>
      <c r="H34" s="21">
        <f>AI46</f>
        <v>0.6</v>
      </c>
      <c r="I34" s="21">
        <f t="shared" ref="I34:W34" si="112">AJ46</f>
        <v>0.26666666666666666</v>
      </c>
      <c r="J34" s="21">
        <f t="shared" si="112"/>
        <v>0.15384615384615385</v>
      </c>
      <c r="K34" s="21">
        <f t="shared" si="112"/>
        <v>0.27272727272727271</v>
      </c>
      <c r="L34" s="21">
        <f t="shared" si="112"/>
        <v>0.46153846153846156</v>
      </c>
      <c r="M34" s="21">
        <f t="shared" si="112"/>
        <v>0.21428571428571427</v>
      </c>
      <c r="N34" s="21">
        <f t="shared" si="112"/>
        <v>0</v>
      </c>
      <c r="O34" s="21">
        <f t="shared" si="112"/>
        <v>0.31578947368421051</v>
      </c>
      <c r="P34" s="21">
        <f t="shared" si="112"/>
        <v>0.75</v>
      </c>
      <c r="Q34" s="21">
        <f t="shared" si="112"/>
        <v>0</v>
      </c>
      <c r="R34" s="21">
        <f t="shared" si="112"/>
        <v>0</v>
      </c>
      <c r="S34" s="21">
        <f t="shared" si="112"/>
        <v>0</v>
      </c>
      <c r="T34" s="21">
        <f t="shared" si="112"/>
        <v>0</v>
      </c>
      <c r="U34" s="21">
        <f t="shared" si="112"/>
        <v>0</v>
      </c>
      <c r="V34" s="21">
        <f t="shared" si="112"/>
        <v>0</v>
      </c>
      <c r="W34" s="21">
        <f t="shared" si="112"/>
        <v>0</v>
      </c>
      <c r="AH34" s="9" t="s">
        <v>174</v>
      </c>
      <c r="AI34" s="10" t="str">
        <f>AI1</f>
        <v>Jonny</v>
      </c>
      <c r="AJ34" s="10" t="str">
        <f t="shared" ref="AJ34:AX34" si="113">AJ1</f>
        <v>Marius</v>
      </c>
      <c r="AK34" s="10" t="str">
        <f t="shared" si="113"/>
        <v>Max</v>
      </c>
      <c r="AL34" s="10" t="str">
        <f t="shared" si="113"/>
        <v>Dan</v>
      </c>
      <c r="AM34" s="10" t="str">
        <f t="shared" si="113"/>
        <v>Apat</v>
      </c>
      <c r="AN34" s="10" t="str">
        <f t="shared" si="113"/>
        <v>Ed</v>
      </c>
      <c r="AO34" s="10" t="str">
        <f t="shared" si="113"/>
        <v>Joe</v>
      </c>
      <c r="AP34" s="10" t="str">
        <f t="shared" si="113"/>
        <v>Nate</v>
      </c>
      <c r="AQ34" s="10" t="str">
        <f t="shared" si="113"/>
        <v>Matt</v>
      </c>
      <c r="AR34" s="10" t="str">
        <f t="shared" si="113"/>
        <v>Player</v>
      </c>
      <c r="AS34" s="10" t="str">
        <f t="shared" si="113"/>
        <v>Player</v>
      </c>
      <c r="AT34" s="10" t="str">
        <f t="shared" si="113"/>
        <v>Player</v>
      </c>
      <c r="AU34" s="10" t="str">
        <f t="shared" si="113"/>
        <v>Player</v>
      </c>
      <c r="AV34" s="10" t="str">
        <f t="shared" si="113"/>
        <v>Player</v>
      </c>
      <c r="AW34" s="10" t="str">
        <f t="shared" si="113"/>
        <v>Player</v>
      </c>
      <c r="AX34" s="10" t="str">
        <f t="shared" si="113"/>
        <v>Player</v>
      </c>
      <c r="AY34" s="36"/>
      <c r="BA34" s="9" t="s">
        <v>174</v>
      </c>
      <c r="BB34" s="10" t="s">
        <v>8</v>
      </c>
      <c r="BC34" s="10" t="s">
        <v>9</v>
      </c>
      <c r="BD34" s="10" t="s">
        <v>10</v>
      </c>
      <c r="BE34" s="10" t="s">
        <v>11</v>
      </c>
      <c r="BF34" s="10" t="s">
        <v>12</v>
      </c>
      <c r="BG34" s="10" t="s">
        <v>13</v>
      </c>
      <c r="BH34" s="10" t="s">
        <v>14</v>
      </c>
      <c r="BI34" s="10" t="s">
        <v>15</v>
      </c>
      <c r="BJ34" s="10" t="s">
        <v>16</v>
      </c>
      <c r="BK34" s="10" t="s">
        <v>17</v>
      </c>
      <c r="BL34" s="10" t="s">
        <v>18</v>
      </c>
      <c r="BM34" s="10" t="s">
        <v>19</v>
      </c>
      <c r="BN34" s="10" t="s">
        <v>20</v>
      </c>
      <c r="BO34" s="10" t="s">
        <v>21</v>
      </c>
      <c r="BP34" s="10" t="s">
        <v>22</v>
      </c>
      <c r="BQ34" s="10" t="s">
        <v>23</v>
      </c>
      <c r="BR34" s="36"/>
    </row>
    <row r="35" spans="1:70">
      <c r="A35" t="s">
        <v>124</v>
      </c>
      <c r="B35">
        <f>COUNTIF($Z$2:$Z$30,"Us break")</f>
        <v>3</v>
      </c>
      <c r="F35" s="20" t="s">
        <v>175</v>
      </c>
      <c r="G35" s="20"/>
      <c r="H35" s="22">
        <f>BB46</f>
        <v>0.21428571428571427</v>
      </c>
      <c r="I35" s="22">
        <f t="shared" ref="I35:W35" si="114">BC46</f>
        <v>0.5</v>
      </c>
      <c r="J35" s="22">
        <f t="shared" si="114"/>
        <v>0.66666666666666663</v>
      </c>
      <c r="K35" s="22">
        <f t="shared" si="114"/>
        <v>0.375</v>
      </c>
      <c r="L35" s="22">
        <f t="shared" si="114"/>
        <v>0</v>
      </c>
      <c r="M35" s="22">
        <f t="shared" si="114"/>
        <v>0.6</v>
      </c>
      <c r="N35" s="22">
        <f t="shared" si="114"/>
        <v>0.33333333333333331</v>
      </c>
      <c r="O35" s="22" t="e">
        <f t="shared" si="114"/>
        <v>#DIV/0!</v>
      </c>
      <c r="P35" s="22">
        <f t="shared" si="114"/>
        <v>0.2</v>
      </c>
      <c r="Q35" s="22">
        <f t="shared" si="114"/>
        <v>0.31578947368421051</v>
      </c>
      <c r="R35" s="22">
        <f t="shared" si="114"/>
        <v>0.31578947368421051</v>
      </c>
      <c r="S35" s="22">
        <f t="shared" si="114"/>
        <v>0.31578947368421051</v>
      </c>
      <c r="T35" s="22">
        <f t="shared" si="114"/>
        <v>0.31578947368421051</v>
      </c>
      <c r="U35" s="22">
        <f t="shared" si="114"/>
        <v>0.31578947368421051</v>
      </c>
      <c r="V35" s="22">
        <f t="shared" si="114"/>
        <v>0.31578947368421051</v>
      </c>
      <c r="W35" s="22">
        <f t="shared" si="114"/>
        <v>0.31578947368421051</v>
      </c>
      <c r="AH35" s="19" t="s">
        <v>146</v>
      </c>
      <c r="AI35" s="12">
        <f>AI$31</f>
        <v>3</v>
      </c>
      <c r="AJ35" s="12">
        <f t="shared" ref="AJ35:AX35" si="115">AJ$31</f>
        <v>4</v>
      </c>
      <c r="AK35" s="12">
        <f t="shared" si="115"/>
        <v>2</v>
      </c>
      <c r="AL35" s="12">
        <f t="shared" si="115"/>
        <v>3</v>
      </c>
      <c r="AM35" s="12">
        <f t="shared" si="115"/>
        <v>6</v>
      </c>
      <c r="AN35" s="12">
        <f t="shared" si="115"/>
        <v>3</v>
      </c>
      <c r="AO35" s="12">
        <f t="shared" si="115"/>
        <v>0</v>
      </c>
      <c r="AP35" s="12">
        <f t="shared" si="115"/>
        <v>6</v>
      </c>
      <c r="AQ35" s="12">
        <f t="shared" si="115"/>
        <v>3</v>
      </c>
      <c r="AR35" s="12">
        <f t="shared" si="115"/>
        <v>0</v>
      </c>
      <c r="AS35" s="12">
        <f t="shared" si="115"/>
        <v>0</v>
      </c>
      <c r="AT35" s="12">
        <f t="shared" si="115"/>
        <v>0</v>
      </c>
      <c r="AU35" s="12">
        <f t="shared" si="115"/>
        <v>0</v>
      </c>
      <c r="AV35" s="12">
        <f t="shared" si="115"/>
        <v>0</v>
      </c>
      <c r="AW35" s="12">
        <f t="shared" si="115"/>
        <v>0</v>
      </c>
      <c r="AX35" s="12">
        <f t="shared" si="115"/>
        <v>0</v>
      </c>
      <c r="BA35" s="19" t="s">
        <v>146</v>
      </c>
      <c r="BB35" s="12">
        <f>$B17-AI35</f>
        <v>3</v>
      </c>
      <c r="BC35" s="12">
        <f t="shared" ref="BC35:BQ35" si="116">$B17-AJ35</f>
        <v>2</v>
      </c>
      <c r="BD35" s="12">
        <f t="shared" si="116"/>
        <v>4</v>
      </c>
      <c r="BE35" s="12">
        <f t="shared" si="116"/>
        <v>3</v>
      </c>
      <c r="BF35" s="12">
        <f t="shared" si="116"/>
        <v>0</v>
      </c>
      <c r="BG35" s="12">
        <f t="shared" si="116"/>
        <v>3</v>
      </c>
      <c r="BH35" s="12">
        <f t="shared" si="116"/>
        <v>6</v>
      </c>
      <c r="BI35" s="12">
        <f t="shared" si="116"/>
        <v>0</v>
      </c>
      <c r="BJ35" s="12">
        <f t="shared" si="116"/>
        <v>3</v>
      </c>
      <c r="BK35" s="12">
        <f t="shared" si="116"/>
        <v>6</v>
      </c>
      <c r="BL35" s="12">
        <f t="shared" si="116"/>
        <v>6</v>
      </c>
      <c r="BM35" s="12">
        <f t="shared" si="116"/>
        <v>6</v>
      </c>
      <c r="BN35" s="12">
        <f t="shared" si="116"/>
        <v>6</v>
      </c>
      <c r="BO35" s="12">
        <f t="shared" si="116"/>
        <v>6</v>
      </c>
      <c r="BP35" s="12">
        <f t="shared" si="116"/>
        <v>6</v>
      </c>
      <c r="BQ35" s="12">
        <f t="shared" si="116"/>
        <v>6</v>
      </c>
    </row>
    <row r="36" spans="1:70">
      <c r="A36" t="s">
        <v>125</v>
      </c>
      <c r="B36">
        <f>COUNTIF($Z$2:$Z$30,"Op hold")</f>
        <v>3</v>
      </c>
      <c r="F36" s="19" t="s">
        <v>176</v>
      </c>
      <c r="G36" s="19"/>
      <c r="H36" s="21">
        <f>AI47</f>
        <v>0.6</v>
      </c>
      <c r="I36" s="21">
        <f t="shared" ref="I36:W36" si="117">AJ47</f>
        <v>0.17647058823529413</v>
      </c>
      <c r="J36" s="21">
        <f t="shared" si="117"/>
        <v>0.2</v>
      </c>
      <c r="K36" s="21">
        <f t="shared" si="117"/>
        <v>0.27272727272727271</v>
      </c>
      <c r="L36" s="21">
        <f t="shared" si="117"/>
        <v>0.18181818181818182</v>
      </c>
      <c r="M36" s="21">
        <f t="shared" si="117"/>
        <v>0.26666666666666666</v>
      </c>
      <c r="N36" s="21">
        <f t="shared" si="117"/>
        <v>1</v>
      </c>
      <c r="O36" s="21">
        <f t="shared" si="117"/>
        <v>0.26315789473684209</v>
      </c>
      <c r="P36" s="21">
        <f t="shared" si="117"/>
        <v>1</v>
      </c>
      <c r="Q36" s="21">
        <f t="shared" si="117"/>
        <v>0</v>
      </c>
      <c r="R36" s="21">
        <f t="shared" si="117"/>
        <v>0</v>
      </c>
      <c r="S36" s="21">
        <f t="shared" si="117"/>
        <v>0</v>
      </c>
      <c r="T36" s="21">
        <f t="shared" si="117"/>
        <v>0</v>
      </c>
      <c r="U36" s="21">
        <f t="shared" si="117"/>
        <v>0</v>
      </c>
      <c r="V36" s="21">
        <f t="shared" si="117"/>
        <v>0</v>
      </c>
      <c r="W36" s="21">
        <f t="shared" si="117"/>
        <v>0</v>
      </c>
      <c r="AH36" s="20" t="s">
        <v>104</v>
      </c>
      <c r="AI36" s="15">
        <f>CN$31</f>
        <v>3</v>
      </c>
      <c r="AJ36" s="15">
        <f t="shared" ref="AJ36:AX36" si="118">CO$31</f>
        <v>3</v>
      </c>
      <c r="AK36" s="15">
        <f t="shared" si="118"/>
        <v>3</v>
      </c>
      <c r="AL36" s="15">
        <f t="shared" si="118"/>
        <v>3</v>
      </c>
      <c r="AM36" s="15">
        <f t="shared" si="118"/>
        <v>2</v>
      </c>
      <c r="AN36" s="15">
        <f t="shared" si="118"/>
        <v>4</v>
      </c>
      <c r="AO36" s="15">
        <f t="shared" si="118"/>
        <v>1</v>
      </c>
      <c r="AP36" s="15">
        <f t="shared" si="118"/>
        <v>5</v>
      </c>
      <c r="AQ36" s="15">
        <f t="shared" si="118"/>
        <v>1</v>
      </c>
      <c r="AR36" s="15">
        <f t="shared" si="118"/>
        <v>0</v>
      </c>
      <c r="AS36" s="15">
        <f t="shared" si="118"/>
        <v>0</v>
      </c>
      <c r="AT36" s="15">
        <f t="shared" si="118"/>
        <v>0</v>
      </c>
      <c r="AU36" s="15">
        <f t="shared" si="118"/>
        <v>0</v>
      </c>
      <c r="AV36" s="15">
        <f t="shared" si="118"/>
        <v>0</v>
      </c>
      <c r="AW36" s="15">
        <f t="shared" si="118"/>
        <v>0</v>
      </c>
      <c r="AX36" s="15">
        <f t="shared" si="118"/>
        <v>0</v>
      </c>
      <c r="BA36" s="20" t="s">
        <v>104</v>
      </c>
      <c r="BB36" s="15">
        <f>$B18-AI36</f>
        <v>2</v>
      </c>
      <c r="BC36" s="15">
        <f t="shared" ref="BC36:BQ36" si="119">$B18-AJ36</f>
        <v>2</v>
      </c>
      <c r="BD36" s="15">
        <f t="shared" si="119"/>
        <v>2</v>
      </c>
      <c r="BE36" s="15">
        <f t="shared" si="119"/>
        <v>2</v>
      </c>
      <c r="BF36" s="15">
        <f t="shared" si="119"/>
        <v>3</v>
      </c>
      <c r="BG36" s="15">
        <f t="shared" si="119"/>
        <v>1</v>
      </c>
      <c r="BH36" s="15">
        <f t="shared" si="119"/>
        <v>4</v>
      </c>
      <c r="BI36" s="15">
        <f t="shared" si="119"/>
        <v>0</v>
      </c>
      <c r="BJ36" s="15">
        <f t="shared" si="119"/>
        <v>4</v>
      </c>
      <c r="BK36" s="15">
        <f t="shared" si="119"/>
        <v>5</v>
      </c>
      <c r="BL36" s="15">
        <f t="shared" si="119"/>
        <v>5</v>
      </c>
      <c r="BM36" s="15">
        <f t="shared" si="119"/>
        <v>5</v>
      </c>
      <c r="BN36" s="15">
        <f t="shared" si="119"/>
        <v>5</v>
      </c>
      <c r="BO36" s="15">
        <f t="shared" si="119"/>
        <v>5</v>
      </c>
      <c r="BP36" s="15">
        <f t="shared" si="119"/>
        <v>5</v>
      </c>
      <c r="BQ36" s="15">
        <f t="shared" si="119"/>
        <v>5</v>
      </c>
    </row>
    <row r="37" spans="1:70">
      <c r="F37" s="20" t="s">
        <v>177</v>
      </c>
      <c r="G37" s="20"/>
      <c r="H37" s="22">
        <f>BB47</f>
        <v>0.14285714285714285</v>
      </c>
      <c r="I37" s="22">
        <f t="shared" ref="I37:W37" si="120">BC47</f>
        <v>1</v>
      </c>
      <c r="J37" s="22">
        <f t="shared" si="120"/>
        <v>0.5</v>
      </c>
      <c r="K37" s="22">
        <f t="shared" si="120"/>
        <v>0.25</v>
      </c>
      <c r="L37" s="22">
        <f t="shared" si="120"/>
        <v>0.375</v>
      </c>
      <c r="M37" s="22">
        <f t="shared" si="120"/>
        <v>0.25</v>
      </c>
      <c r="N37" s="22">
        <f t="shared" si="120"/>
        <v>0.22222222222222221</v>
      </c>
      <c r="O37" s="22" t="e">
        <f t="shared" si="120"/>
        <v>#DIV/0!</v>
      </c>
      <c r="P37" s="22">
        <f t="shared" si="120"/>
        <v>0.22222222222222221</v>
      </c>
      <c r="Q37" s="22">
        <f t="shared" si="120"/>
        <v>0.26315789473684209</v>
      </c>
      <c r="R37" s="22">
        <f t="shared" si="120"/>
        <v>0.26315789473684209</v>
      </c>
      <c r="S37" s="22">
        <f t="shared" si="120"/>
        <v>0.26315789473684209</v>
      </c>
      <c r="T37" s="22">
        <f t="shared" si="120"/>
        <v>0.26315789473684209</v>
      </c>
      <c r="U37" s="22">
        <f t="shared" si="120"/>
        <v>0.26315789473684209</v>
      </c>
      <c r="V37" s="22">
        <f t="shared" si="120"/>
        <v>0.26315789473684209</v>
      </c>
      <c r="W37" s="22">
        <f t="shared" si="120"/>
        <v>0.26315789473684209</v>
      </c>
      <c r="AH37" s="19" t="s">
        <v>178</v>
      </c>
      <c r="AI37" s="12">
        <f>BU$31</f>
        <v>2</v>
      </c>
      <c r="AJ37" s="12">
        <f t="shared" ref="AJ37:AX37" si="121">BV$31</f>
        <v>14</v>
      </c>
      <c r="AK37" s="12">
        <f t="shared" si="121"/>
        <v>12</v>
      </c>
      <c r="AL37" s="12">
        <f t="shared" si="121"/>
        <v>8</v>
      </c>
      <c r="AM37" s="12">
        <f t="shared" si="121"/>
        <v>9</v>
      </c>
      <c r="AN37" s="12">
        <f t="shared" si="121"/>
        <v>11</v>
      </c>
      <c r="AO37" s="12">
        <f t="shared" si="121"/>
        <v>0</v>
      </c>
      <c r="AP37" s="12">
        <f t="shared" si="121"/>
        <v>14</v>
      </c>
      <c r="AQ37" s="12">
        <f t="shared" si="121"/>
        <v>0</v>
      </c>
      <c r="AR37" s="12">
        <f t="shared" si="121"/>
        <v>0</v>
      </c>
      <c r="AS37" s="12">
        <f t="shared" si="121"/>
        <v>0</v>
      </c>
      <c r="AT37" s="12">
        <f t="shared" si="121"/>
        <v>0</v>
      </c>
      <c r="AU37" s="12">
        <f t="shared" si="121"/>
        <v>0</v>
      </c>
      <c r="AV37" s="12">
        <f t="shared" si="121"/>
        <v>0</v>
      </c>
      <c r="AW37" s="12">
        <f t="shared" si="121"/>
        <v>0</v>
      </c>
      <c r="AX37" s="12">
        <f t="shared" si="121"/>
        <v>0</v>
      </c>
      <c r="BA37" s="19" t="s">
        <v>178</v>
      </c>
      <c r="BB37" s="12">
        <f>$B19-AI37</f>
        <v>12</v>
      </c>
      <c r="BC37" s="12">
        <f t="shared" ref="BC37:BQ37" si="122">$B19-AJ37</f>
        <v>0</v>
      </c>
      <c r="BD37" s="12">
        <f t="shared" si="122"/>
        <v>2</v>
      </c>
      <c r="BE37" s="12">
        <f t="shared" si="122"/>
        <v>6</v>
      </c>
      <c r="BF37" s="12">
        <f t="shared" si="122"/>
        <v>5</v>
      </c>
      <c r="BG37" s="12">
        <f t="shared" si="122"/>
        <v>3</v>
      </c>
      <c r="BH37" s="12">
        <f t="shared" si="122"/>
        <v>14</v>
      </c>
      <c r="BI37" s="12">
        <f t="shared" si="122"/>
        <v>0</v>
      </c>
      <c r="BJ37" s="12">
        <f t="shared" si="122"/>
        <v>14</v>
      </c>
      <c r="BK37" s="12">
        <f t="shared" si="122"/>
        <v>14</v>
      </c>
      <c r="BL37" s="12">
        <f t="shared" si="122"/>
        <v>14</v>
      </c>
      <c r="BM37" s="12">
        <f t="shared" si="122"/>
        <v>14</v>
      </c>
      <c r="BN37" s="12">
        <f t="shared" si="122"/>
        <v>14</v>
      </c>
      <c r="BO37" s="12">
        <f t="shared" si="122"/>
        <v>14</v>
      </c>
      <c r="BP37" s="12">
        <f t="shared" si="122"/>
        <v>14</v>
      </c>
      <c r="BQ37" s="12">
        <f t="shared" si="122"/>
        <v>14</v>
      </c>
    </row>
    <row r="38" spans="1:70">
      <c r="A38" t="s">
        <v>126</v>
      </c>
      <c r="B38" s="2">
        <f>B33/B12</f>
        <v>0.59999999999999987</v>
      </c>
      <c r="F38" s="19" t="s">
        <v>179</v>
      </c>
      <c r="G38" s="19"/>
      <c r="H38" s="21">
        <f>H34-H36</f>
        <v>0</v>
      </c>
      <c r="I38" s="21">
        <f t="shared" ref="I38:W38" si="123">I34-I36</f>
        <v>9.0196078431372534E-2</v>
      </c>
      <c r="J38" s="21">
        <f t="shared" si="123"/>
        <v>-4.6153846153846156E-2</v>
      </c>
      <c r="K38" s="21">
        <f t="shared" si="123"/>
        <v>0</v>
      </c>
      <c r="L38" s="21">
        <f t="shared" si="123"/>
        <v>0.27972027972027974</v>
      </c>
      <c r="M38" s="21">
        <f t="shared" si="123"/>
        <v>-5.2380952380952389E-2</v>
      </c>
      <c r="N38" s="21">
        <f t="shared" si="123"/>
        <v>-1</v>
      </c>
      <c r="O38" s="21">
        <f t="shared" si="123"/>
        <v>5.2631578947368418E-2</v>
      </c>
      <c r="P38" s="21">
        <f t="shared" si="123"/>
        <v>-0.25</v>
      </c>
      <c r="Q38" s="21">
        <f t="shared" si="123"/>
        <v>0</v>
      </c>
      <c r="R38" s="21">
        <f t="shared" si="123"/>
        <v>0</v>
      </c>
      <c r="S38" s="21">
        <f t="shared" si="123"/>
        <v>0</v>
      </c>
      <c r="T38" s="21">
        <f t="shared" si="123"/>
        <v>0</v>
      </c>
      <c r="U38" s="21">
        <f t="shared" si="123"/>
        <v>0</v>
      </c>
      <c r="V38" s="21">
        <f t="shared" si="123"/>
        <v>0</v>
      </c>
      <c r="W38" s="21">
        <f t="shared" si="123"/>
        <v>0</v>
      </c>
      <c r="AH38" s="20" t="s">
        <v>180</v>
      </c>
      <c r="AI38" s="15">
        <f>BB$31</f>
        <v>2</v>
      </c>
      <c r="AJ38" s="15">
        <f t="shared" ref="AJ38:AX38" si="124">BC$31</f>
        <v>11</v>
      </c>
      <c r="AK38" s="15">
        <f t="shared" si="124"/>
        <v>11</v>
      </c>
      <c r="AL38" s="15">
        <f t="shared" si="124"/>
        <v>8</v>
      </c>
      <c r="AM38" s="15">
        <f t="shared" si="124"/>
        <v>7</v>
      </c>
      <c r="AN38" s="15">
        <f t="shared" si="124"/>
        <v>11</v>
      </c>
      <c r="AO38" s="15">
        <f t="shared" si="124"/>
        <v>1</v>
      </c>
      <c r="AP38" s="15">
        <f t="shared" si="124"/>
        <v>13</v>
      </c>
      <c r="AQ38" s="15">
        <f t="shared" si="124"/>
        <v>1</v>
      </c>
      <c r="AR38" s="15">
        <f t="shared" si="124"/>
        <v>0</v>
      </c>
      <c r="AS38" s="15">
        <f t="shared" si="124"/>
        <v>0</v>
      </c>
      <c r="AT38" s="15">
        <f t="shared" si="124"/>
        <v>0</v>
      </c>
      <c r="AU38" s="15">
        <f t="shared" si="124"/>
        <v>0</v>
      </c>
      <c r="AV38" s="15">
        <f t="shared" si="124"/>
        <v>0</v>
      </c>
      <c r="AW38" s="15">
        <f t="shared" si="124"/>
        <v>0</v>
      </c>
      <c r="AX38" s="15">
        <f t="shared" si="124"/>
        <v>0</v>
      </c>
      <c r="BA38" s="20" t="s">
        <v>180</v>
      </c>
      <c r="BB38" s="15">
        <f>$B20-AI38</f>
        <v>11</v>
      </c>
      <c r="BC38" s="15">
        <f t="shared" ref="BC38:BQ38" si="125">$B20-AJ38</f>
        <v>2</v>
      </c>
      <c r="BD38" s="15">
        <f t="shared" si="125"/>
        <v>2</v>
      </c>
      <c r="BE38" s="15">
        <f t="shared" si="125"/>
        <v>5</v>
      </c>
      <c r="BF38" s="15">
        <f t="shared" si="125"/>
        <v>6</v>
      </c>
      <c r="BG38" s="15">
        <f t="shared" si="125"/>
        <v>2</v>
      </c>
      <c r="BH38" s="15">
        <f t="shared" si="125"/>
        <v>12</v>
      </c>
      <c r="BI38" s="15">
        <f t="shared" si="125"/>
        <v>0</v>
      </c>
      <c r="BJ38" s="15">
        <f t="shared" si="125"/>
        <v>12</v>
      </c>
      <c r="BK38" s="15">
        <f t="shared" si="125"/>
        <v>13</v>
      </c>
      <c r="BL38" s="15">
        <f t="shared" si="125"/>
        <v>13</v>
      </c>
      <c r="BM38" s="15">
        <f t="shared" si="125"/>
        <v>13</v>
      </c>
      <c r="BN38" s="15">
        <f t="shared" si="125"/>
        <v>13</v>
      </c>
      <c r="BO38" s="15">
        <f t="shared" si="125"/>
        <v>13</v>
      </c>
      <c r="BP38" s="15">
        <f t="shared" si="125"/>
        <v>13</v>
      </c>
      <c r="BQ38" s="15">
        <f t="shared" si="125"/>
        <v>13</v>
      </c>
    </row>
    <row r="39" spans="1:70">
      <c r="A39" t="s">
        <v>127</v>
      </c>
      <c r="B39" s="2">
        <f>1-B38</f>
        <v>0.40000000000000013</v>
      </c>
      <c r="F39" s="20" t="s">
        <v>181</v>
      </c>
      <c r="G39" s="20"/>
      <c r="H39" s="22">
        <f>H38+H37-H35</f>
        <v>-7.1428571428571425E-2</v>
      </c>
      <c r="I39" s="22">
        <f t="shared" ref="I39:W39" si="126">I38+I37-I35</f>
        <v>0.59019607843137245</v>
      </c>
      <c r="J39" s="22">
        <f t="shared" si="126"/>
        <v>-0.21282051282051279</v>
      </c>
      <c r="K39" s="22">
        <f t="shared" si="126"/>
        <v>-0.125</v>
      </c>
      <c r="L39" s="22">
        <f t="shared" si="126"/>
        <v>0.6547202797202798</v>
      </c>
      <c r="M39" s="22">
        <f t="shared" si="126"/>
        <v>-0.40238095238095239</v>
      </c>
      <c r="N39" s="22">
        <f t="shared" si="126"/>
        <v>-1.1111111111111112</v>
      </c>
      <c r="O39" s="22" t="e">
        <f t="shared" si="126"/>
        <v>#DIV/0!</v>
      </c>
      <c r="P39" s="22">
        <f t="shared" si="126"/>
        <v>-0.2277777777777778</v>
      </c>
      <c r="Q39" s="22">
        <f t="shared" si="126"/>
        <v>-5.2631578947368418E-2</v>
      </c>
      <c r="R39" s="22">
        <f t="shared" si="126"/>
        <v>-5.2631578947368418E-2</v>
      </c>
      <c r="S39" s="22">
        <f t="shared" si="126"/>
        <v>-5.2631578947368418E-2</v>
      </c>
      <c r="T39" s="22">
        <f t="shared" si="126"/>
        <v>-5.2631578947368418E-2</v>
      </c>
      <c r="U39" s="22">
        <f t="shared" si="126"/>
        <v>-5.2631578947368418E-2</v>
      </c>
      <c r="V39" s="22">
        <f t="shared" si="126"/>
        <v>-5.2631578947368418E-2</v>
      </c>
      <c r="W39" s="22">
        <f t="shared" si="126"/>
        <v>-5.2631578947368418E-2</v>
      </c>
      <c r="AH39" s="19" t="s">
        <v>182</v>
      </c>
      <c r="AI39" s="12">
        <f>H$31</f>
        <v>6</v>
      </c>
      <c r="AJ39" s="12">
        <f t="shared" ref="AJ39:AX39" si="127">I$31</f>
        <v>7</v>
      </c>
      <c r="AK39" s="12">
        <f t="shared" si="127"/>
        <v>5</v>
      </c>
      <c r="AL39" s="12">
        <f t="shared" si="127"/>
        <v>6</v>
      </c>
      <c r="AM39" s="12">
        <f t="shared" si="127"/>
        <v>8</v>
      </c>
      <c r="AN39" s="12">
        <f t="shared" si="127"/>
        <v>7</v>
      </c>
      <c r="AO39" s="12">
        <f t="shared" si="127"/>
        <v>1</v>
      </c>
      <c r="AP39" s="12">
        <f t="shared" si="127"/>
        <v>11</v>
      </c>
      <c r="AQ39" s="12">
        <f t="shared" si="127"/>
        <v>4</v>
      </c>
      <c r="AR39" s="12">
        <f t="shared" si="127"/>
        <v>0</v>
      </c>
      <c r="AS39" s="12">
        <f t="shared" si="127"/>
        <v>0</v>
      </c>
      <c r="AT39" s="12">
        <f t="shared" si="127"/>
        <v>0</v>
      </c>
      <c r="AU39" s="12">
        <f t="shared" si="127"/>
        <v>0</v>
      </c>
      <c r="AV39" s="12">
        <f t="shared" si="127"/>
        <v>0</v>
      </c>
      <c r="AW39" s="12">
        <f t="shared" si="127"/>
        <v>0</v>
      </c>
      <c r="AX39" s="12">
        <f t="shared" si="127"/>
        <v>0</v>
      </c>
      <c r="BA39" s="19" t="s">
        <v>182</v>
      </c>
      <c r="BB39" s="12">
        <f>$B10-AI39</f>
        <v>5</v>
      </c>
      <c r="BC39" s="12">
        <f t="shared" ref="BC39:BQ39" si="128">$B10-AJ39</f>
        <v>4</v>
      </c>
      <c r="BD39" s="12">
        <f t="shared" si="128"/>
        <v>6</v>
      </c>
      <c r="BE39" s="12">
        <f t="shared" si="128"/>
        <v>5</v>
      </c>
      <c r="BF39" s="12">
        <f t="shared" si="128"/>
        <v>3</v>
      </c>
      <c r="BG39" s="12">
        <f t="shared" si="128"/>
        <v>4</v>
      </c>
      <c r="BH39" s="12">
        <f t="shared" si="128"/>
        <v>10</v>
      </c>
      <c r="BI39" s="12">
        <f t="shared" si="128"/>
        <v>0</v>
      </c>
      <c r="BJ39" s="12">
        <f t="shared" si="128"/>
        <v>7</v>
      </c>
      <c r="BK39" s="12">
        <f t="shared" si="128"/>
        <v>11</v>
      </c>
      <c r="BL39" s="12">
        <f t="shared" si="128"/>
        <v>11</v>
      </c>
      <c r="BM39" s="12">
        <f t="shared" si="128"/>
        <v>11</v>
      </c>
      <c r="BN39" s="12">
        <f t="shared" si="128"/>
        <v>11</v>
      </c>
      <c r="BO39" s="12">
        <f t="shared" si="128"/>
        <v>11</v>
      </c>
      <c r="BP39" s="12">
        <f t="shared" si="128"/>
        <v>11</v>
      </c>
      <c r="BQ39" s="12">
        <f t="shared" si="128"/>
        <v>11</v>
      </c>
    </row>
    <row r="40" spans="1:70">
      <c r="A40" t="s">
        <v>128</v>
      </c>
      <c r="B40" s="2">
        <f>B35/(B10-B12)</f>
        <v>0.50000000000000011</v>
      </c>
      <c r="F40" s="19" t="s">
        <v>102</v>
      </c>
      <c r="G40" s="19"/>
      <c r="H40" s="21">
        <f t="shared" ref="H40:W41" si="129">$B$13/2*AI46</f>
        <v>11.4</v>
      </c>
      <c r="I40" s="21">
        <f t="shared" si="129"/>
        <v>5.0666666666666664</v>
      </c>
      <c r="J40" s="21">
        <f t="shared" si="129"/>
        <v>2.9230769230769234</v>
      </c>
      <c r="K40" s="21">
        <f t="shared" si="129"/>
        <v>5.1818181818181817</v>
      </c>
      <c r="L40" s="21">
        <f t="shared" si="129"/>
        <v>8.7692307692307701</v>
      </c>
      <c r="M40" s="21">
        <f t="shared" si="129"/>
        <v>4.0714285714285712</v>
      </c>
      <c r="N40" s="21">
        <f t="shared" si="129"/>
        <v>0</v>
      </c>
      <c r="O40" s="21">
        <f t="shared" si="129"/>
        <v>6</v>
      </c>
      <c r="P40" s="21">
        <f t="shared" si="129"/>
        <v>14.25</v>
      </c>
      <c r="Q40" s="21">
        <f t="shared" si="129"/>
        <v>0</v>
      </c>
      <c r="R40" s="21">
        <f t="shared" si="129"/>
        <v>0</v>
      </c>
      <c r="S40" s="21">
        <f t="shared" si="129"/>
        <v>0</v>
      </c>
      <c r="T40" s="21">
        <f t="shared" si="129"/>
        <v>0</v>
      </c>
      <c r="U40" s="21">
        <f t="shared" si="129"/>
        <v>0</v>
      </c>
      <c r="V40" s="21">
        <f t="shared" si="129"/>
        <v>0</v>
      </c>
      <c r="W40" s="21">
        <f t="shared" si="129"/>
        <v>0</v>
      </c>
      <c r="AH40" s="20" t="s">
        <v>183</v>
      </c>
      <c r="AI40" s="15">
        <f>DF$31</f>
        <v>3</v>
      </c>
      <c r="AJ40" s="15">
        <f t="shared" ref="AJ40:AX40" si="130">DG$31</f>
        <v>1</v>
      </c>
      <c r="AK40" s="15">
        <f t="shared" si="130"/>
        <v>1</v>
      </c>
      <c r="AL40" s="15">
        <f t="shared" si="130"/>
        <v>3</v>
      </c>
      <c r="AM40" s="15">
        <f t="shared" si="130"/>
        <v>4</v>
      </c>
      <c r="AN40" s="15">
        <f t="shared" si="130"/>
        <v>3</v>
      </c>
      <c r="AO40" s="15">
        <f t="shared" si="130"/>
        <v>1</v>
      </c>
      <c r="AP40" s="15">
        <f t="shared" si="130"/>
        <v>5</v>
      </c>
      <c r="AQ40" s="15">
        <f t="shared" si="130"/>
        <v>4</v>
      </c>
      <c r="AR40" s="15">
        <f t="shared" si="130"/>
        <v>0</v>
      </c>
      <c r="AS40" s="15">
        <f t="shared" si="130"/>
        <v>0</v>
      </c>
      <c r="AT40" s="15">
        <f t="shared" si="130"/>
        <v>0</v>
      </c>
      <c r="AU40" s="15">
        <f t="shared" si="130"/>
        <v>0</v>
      </c>
      <c r="AV40" s="15">
        <f t="shared" si="130"/>
        <v>0</v>
      </c>
      <c r="AW40" s="15">
        <f t="shared" si="130"/>
        <v>0</v>
      </c>
      <c r="AX40" s="15">
        <f t="shared" si="130"/>
        <v>0</v>
      </c>
      <c r="BA40" s="20" t="s">
        <v>183</v>
      </c>
      <c r="BB40" s="15">
        <f>$B12-AI40</f>
        <v>2.0000000000000009</v>
      </c>
      <c r="BC40" s="15">
        <f t="shared" ref="BC40:BQ40" si="131">$B12-AJ40</f>
        <v>4.0000000000000009</v>
      </c>
      <c r="BD40" s="15">
        <f t="shared" si="131"/>
        <v>4.0000000000000009</v>
      </c>
      <c r="BE40" s="15">
        <f t="shared" si="131"/>
        <v>2.0000000000000009</v>
      </c>
      <c r="BF40" s="15">
        <f t="shared" si="131"/>
        <v>1.0000000000000009</v>
      </c>
      <c r="BG40" s="15">
        <f t="shared" si="131"/>
        <v>2.0000000000000009</v>
      </c>
      <c r="BH40" s="15">
        <f t="shared" si="131"/>
        <v>4.0000000000000009</v>
      </c>
      <c r="BI40" s="15">
        <f t="shared" si="131"/>
        <v>0</v>
      </c>
      <c r="BJ40" s="15">
        <f t="shared" si="131"/>
        <v>1.0000000000000009</v>
      </c>
      <c r="BK40" s="15">
        <f t="shared" si="131"/>
        <v>5.0000000000000009</v>
      </c>
      <c r="BL40" s="15">
        <f t="shared" si="131"/>
        <v>5.0000000000000009</v>
      </c>
      <c r="BM40" s="15">
        <f t="shared" si="131"/>
        <v>5.0000000000000009</v>
      </c>
      <c r="BN40" s="15">
        <f t="shared" si="131"/>
        <v>5.0000000000000009</v>
      </c>
      <c r="BO40" s="15">
        <f t="shared" si="131"/>
        <v>5.0000000000000009</v>
      </c>
      <c r="BP40" s="15">
        <f t="shared" si="131"/>
        <v>5.0000000000000009</v>
      </c>
      <c r="BQ40" s="15">
        <f t="shared" si="131"/>
        <v>5.0000000000000009</v>
      </c>
    </row>
    <row r="41" spans="1:70">
      <c r="A41" t="s">
        <v>130</v>
      </c>
      <c r="B41" s="2">
        <f>1-B40</f>
        <v>0.49999999999999989</v>
      </c>
      <c r="F41" s="20" t="s">
        <v>103</v>
      </c>
      <c r="G41" s="20"/>
      <c r="H41" s="22">
        <f t="shared" si="129"/>
        <v>11.4</v>
      </c>
      <c r="I41" s="22">
        <f t="shared" si="129"/>
        <v>3.3529411764705883</v>
      </c>
      <c r="J41" s="22">
        <f t="shared" si="129"/>
        <v>3.8000000000000003</v>
      </c>
      <c r="K41" s="22">
        <f t="shared" si="129"/>
        <v>5.1818181818181817</v>
      </c>
      <c r="L41" s="22">
        <f t="shared" si="129"/>
        <v>3.4545454545454546</v>
      </c>
      <c r="M41" s="22">
        <f t="shared" si="129"/>
        <v>5.0666666666666664</v>
      </c>
      <c r="N41" s="22">
        <f t="shared" si="129"/>
        <v>19</v>
      </c>
      <c r="O41" s="22">
        <f t="shared" si="129"/>
        <v>5</v>
      </c>
      <c r="P41" s="22">
        <f t="shared" si="129"/>
        <v>19</v>
      </c>
      <c r="Q41" s="22">
        <f t="shared" si="129"/>
        <v>0</v>
      </c>
      <c r="R41" s="22">
        <f t="shared" si="129"/>
        <v>0</v>
      </c>
      <c r="S41" s="22">
        <f t="shared" si="129"/>
        <v>0</v>
      </c>
      <c r="T41" s="22">
        <f t="shared" si="129"/>
        <v>0</v>
      </c>
      <c r="U41" s="22">
        <f t="shared" si="129"/>
        <v>0</v>
      </c>
      <c r="V41" s="22">
        <f t="shared" si="129"/>
        <v>0</v>
      </c>
      <c r="W41" s="22">
        <f t="shared" si="129"/>
        <v>0</v>
      </c>
      <c r="AH41" s="19" t="s">
        <v>184</v>
      </c>
      <c r="AI41" s="12">
        <f>AI37+AI40</f>
        <v>5</v>
      </c>
      <c r="AJ41" s="12">
        <f t="shared" ref="AJ41:AX41" si="132">AJ37+AJ40</f>
        <v>15</v>
      </c>
      <c r="AK41" s="12">
        <f t="shared" si="132"/>
        <v>13</v>
      </c>
      <c r="AL41" s="12">
        <f t="shared" si="132"/>
        <v>11</v>
      </c>
      <c r="AM41" s="12">
        <f t="shared" si="132"/>
        <v>13</v>
      </c>
      <c r="AN41" s="12">
        <f t="shared" si="132"/>
        <v>14</v>
      </c>
      <c r="AO41" s="12">
        <f t="shared" si="132"/>
        <v>1</v>
      </c>
      <c r="AP41" s="12">
        <f t="shared" si="132"/>
        <v>19</v>
      </c>
      <c r="AQ41" s="12">
        <f t="shared" si="132"/>
        <v>4</v>
      </c>
      <c r="AR41" s="12">
        <f t="shared" si="132"/>
        <v>0</v>
      </c>
      <c r="AS41" s="12">
        <f t="shared" si="132"/>
        <v>0</v>
      </c>
      <c r="AT41" s="12">
        <f t="shared" si="132"/>
        <v>0</v>
      </c>
      <c r="AU41" s="12">
        <f t="shared" si="132"/>
        <v>0</v>
      </c>
      <c r="AV41" s="12">
        <f t="shared" si="132"/>
        <v>0</v>
      </c>
      <c r="AW41" s="12">
        <f t="shared" si="132"/>
        <v>0</v>
      </c>
      <c r="AX41" s="12">
        <f t="shared" si="132"/>
        <v>0</v>
      </c>
      <c r="BA41" s="19" t="s">
        <v>184</v>
      </c>
      <c r="BB41" s="12">
        <f>$B21-AI41</f>
        <v>14</v>
      </c>
      <c r="BC41" s="12">
        <f t="shared" ref="BC41:BQ41" si="133">$B21-AJ41</f>
        <v>4</v>
      </c>
      <c r="BD41" s="12">
        <f t="shared" si="133"/>
        <v>6</v>
      </c>
      <c r="BE41" s="12">
        <f t="shared" si="133"/>
        <v>8</v>
      </c>
      <c r="BF41" s="12">
        <f t="shared" si="133"/>
        <v>6</v>
      </c>
      <c r="BG41" s="12">
        <f t="shared" si="133"/>
        <v>5</v>
      </c>
      <c r="BH41" s="12">
        <f t="shared" si="133"/>
        <v>18</v>
      </c>
      <c r="BI41" s="12">
        <f t="shared" si="133"/>
        <v>0</v>
      </c>
      <c r="BJ41" s="12">
        <f t="shared" si="133"/>
        <v>15</v>
      </c>
      <c r="BK41" s="12">
        <f t="shared" si="133"/>
        <v>19</v>
      </c>
      <c r="BL41" s="12">
        <f t="shared" si="133"/>
        <v>19</v>
      </c>
      <c r="BM41" s="12">
        <f t="shared" si="133"/>
        <v>19</v>
      </c>
      <c r="BN41" s="12">
        <f t="shared" si="133"/>
        <v>19</v>
      </c>
      <c r="BO41" s="12">
        <f t="shared" si="133"/>
        <v>19</v>
      </c>
      <c r="BP41" s="12">
        <f t="shared" si="133"/>
        <v>19</v>
      </c>
      <c r="BQ41" s="12">
        <f t="shared" si="133"/>
        <v>19</v>
      </c>
    </row>
    <row r="42" spans="1:70">
      <c r="F42" s="19" t="s">
        <v>121</v>
      </c>
      <c r="G42" s="19"/>
      <c r="H42" s="21">
        <f>H40-H41</f>
        <v>0</v>
      </c>
      <c r="I42" s="21">
        <f t="shared" ref="I42:W42" si="134">I40-I41</f>
        <v>1.7137254901960781</v>
      </c>
      <c r="J42" s="21">
        <f t="shared" si="134"/>
        <v>-0.87692307692307692</v>
      </c>
      <c r="K42" s="21">
        <f t="shared" si="134"/>
        <v>0</v>
      </c>
      <c r="L42" s="21">
        <f t="shared" si="134"/>
        <v>5.314685314685315</v>
      </c>
      <c r="M42" s="21">
        <f t="shared" si="134"/>
        <v>-0.99523809523809526</v>
      </c>
      <c r="N42" s="21">
        <f t="shared" si="134"/>
        <v>-19</v>
      </c>
      <c r="O42" s="21">
        <f t="shared" si="134"/>
        <v>1</v>
      </c>
      <c r="P42" s="21">
        <f t="shared" si="134"/>
        <v>-4.75</v>
      </c>
      <c r="Q42" s="21">
        <f t="shared" si="134"/>
        <v>0</v>
      </c>
      <c r="R42" s="21">
        <f t="shared" si="134"/>
        <v>0</v>
      </c>
      <c r="S42" s="21">
        <f t="shared" si="134"/>
        <v>0</v>
      </c>
      <c r="T42" s="21">
        <f t="shared" si="134"/>
        <v>0</v>
      </c>
      <c r="U42" s="21">
        <f t="shared" si="134"/>
        <v>0</v>
      </c>
      <c r="V42" s="21">
        <f t="shared" si="134"/>
        <v>0</v>
      </c>
      <c r="W42" s="21">
        <f t="shared" si="134"/>
        <v>0</v>
      </c>
      <c r="AH42" s="8" t="s">
        <v>185</v>
      </c>
      <c r="AI42" s="4">
        <f>AI39-AI40+AI38</f>
        <v>5</v>
      </c>
      <c r="AJ42" s="4">
        <f t="shared" ref="AJ42:AX42" si="135">AJ39-AJ40+AJ38</f>
        <v>17</v>
      </c>
      <c r="AK42" s="4">
        <f t="shared" si="135"/>
        <v>15</v>
      </c>
      <c r="AL42" s="4">
        <f t="shared" si="135"/>
        <v>11</v>
      </c>
      <c r="AM42" s="4">
        <f t="shared" si="135"/>
        <v>11</v>
      </c>
      <c r="AN42" s="4">
        <f t="shared" si="135"/>
        <v>15</v>
      </c>
      <c r="AO42" s="4">
        <f t="shared" si="135"/>
        <v>1</v>
      </c>
      <c r="AP42" s="4">
        <f t="shared" si="135"/>
        <v>19</v>
      </c>
      <c r="AQ42" s="4">
        <f t="shared" si="135"/>
        <v>1</v>
      </c>
      <c r="AR42" s="4">
        <f t="shared" si="135"/>
        <v>0</v>
      </c>
      <c r="AS42" s="4">
        <f t="shared" si="135"/>
        <v>0</v>
      </c>
      <c r="AT42" s="4">
        <f t="shared" si="135"/>
        <v>0</v>
      </c>
      <c r="AU42" s="4">
        <f t="shared" si="135"/>
        <v>0</v>
      </c>
      <c r="AV42" s="4">
        <f t="shared" si="135"/>
        <v>0</v>
      </c>
      <c r="AW42" s="4">
        <f t="shared" si="135"/>
        <v>0</v>
      </c>
      <c r="AX42" s="4">
        <f t="shared" si="135"/>
        <v>0</v>
      </c>
      <c r="BA42" s="8" t="s">
        <v>185</v>
      </c>
      <c r="BB42" s="4">
        <f>$B22-AI42</f>
        <v>14</v>
      </c>
      <c r="BC42" s="4">
        <f t="shared" ref="BC42:BQ42" si="136">$B22-AJ42</f>
        <v>2</v>
      </c>
      <c r="BD42" s="4">
        <f t="shared" si="136"/>
        <v>4</v>
      </c>
      <c r="BE42" s="4">
        <f t="shared" si="136"/>
        <v>8</v>
      </c>
      <c r="BF42" s="4">
        <f t="shared" si="136"/>
        <v>8</v>
      </c>
      <c r="BG42" s="4">
        <f t="shared" si="136"/>
        <v>4</v>
      </c>
      <c r="BH42" s="4">
        <f t="shared" si="136"/>
        <v>18</v>
      </c>
      <c r="BI42" s="4">
        <f t="shared" si="136"/>
        <v>0</v>
      </c>
      <c r="BJ42" s="4">
        <f t="shared" si="136"/>
        <v>18</v>
      </c>
      <c r="BK42" s="4">
        <f t="shared" si="136"/>
        <v>19</v>
      </c>
      <c r="BL42" s="4">
        <f t="shared" si="136"/>
        <v>19</v>
      </c>
      <c r="BM42" s="4">
        <f t="shared" si="136"/>
        <v>19</v>
      </c>
      <c r="BN42" s="4">
        <f t="shared" si="136"/>
        <v>19</v>
      </c>
      <c r="BO42" s="4">
        <f t="shared" si="136"/>
        <v>19</v>
      </c>
      <c r="BP42" s="4">
        <f t="shared" si="136"/>
        <v>19</v>
      </c>
      <c r="BQ42" s="4">
        <f t="shared" si="136"/>
        <v>19</v>
      </c>
    </row>
    <row r="43" spans="1:70">
      <c r="A43" t="s">
        <v>131</v>
      </c>
      <c r="B43" s="3">
        <f>$ED$31/ED32</f>
        <v>0</v>
      </c>
      <c r="F43" s="20" t="s">
        <v>181</v>
      </c>
      <c r="G43" s="20"/>
      <c r="H43" s="22">
        <f t="shared" ref="H43:W43" si="137">(H34+H37-H35-H36)*$B$13/2</f>
        <v>-1.3571428571428565</v>
      </c>
      <c r="I43" s="22">
        <f t="shared" si="137"/>
        <v>11.213725490196076</v>
      </c>
      <c r="J43" s="22">
        <f t="shared" si="137"/>
        <v>-4.0435897435897425</v>
      </c>
      <c r="K43" s="22">
        <f t="shared" si="137"/>
        <v>-2.375</v>
      </c>
      <c r="L43" s="22">
        <f t="shared" si="137"/>
        <v>12.439685314685317</v>
      </c>
      <c r="M43" s="22">
        <f t="shared" si="137"/>
        <v>-7.6452380952380947</v>
      </c>
      <c r="N43" s="22">
        <f t="shared" si="137"/>
        <v>-21.111111111111111</v>
      </c>
      <c r="O43" s="22" t="e">
        <f t="shared" si="137"/>
        <v>#DIV/0!</v>
      </c>
      <c r="P43" s="22">
        <f t="shared" si="137"/>
        <v>-4.3277777777777793</v>
      </c>
      <c r="Q43" s="22">
        <f t="shared" si="137"/>
        <v>-1</v>
      </c>
      <c r="R43" s="22">
        <f t="shared" si="137"/>
        <v>-1</v>
      </c>
      <c r="S43" s="22">
        <f t="shared" si="137"/>
        <v>-1</v>
      </c>
      <c r="T43" s="22">
        <f t="shared" si="137"/>
        <v>-1</v>
      </c>
      <c r="U43" s="22">
        <f t="shared" si="137"/>
        <v>-1</v>
      </c>
      <c r="V43" s="22">
        <f t="shared" si="137"/>
        <v>-1</v>
      </c>
      <c r="W43" s="22">
        <f t="shared" si="137"/>
        <v>-1</v>
      </c>
    </row>
    <row r="44" spans="1:70">
      <c r="A44" t="s">
        <v>132</v>
      </c>
      <c r="B44" s="3">
        <f>$EG$31/EG32</f>
        <v>1</v>
      </c>
      <c r="F44" s="7" t="s">
        <v>90</v>
      </c>
      <c r="G44" s="7"/>
      <c r="H44" s="39">
        <f t="shared" ref="H44:W44" si="138">AI53</f>
        <v>10</v>
      </c>
      <c r="I44" s="39">
        <f t="shared" si="138"/>
        <v>32</v>
      </c>
      <c r="J44" s="39">
        <f t="shared" si="138"/>
        <v>28</v>
      </c>
      <c r="K44" s="39">
        <f t="shared" si="138"/>
        <v>22</v>
      </c>
      <c r="L44" s="39">
        <f t="shared" si="138"/>
        <v>24</v>
      </c>
      <c r="M44" s="39">
        <f t="shared" si="138"/>
        <v>29</v>
      </c>
      <c r="N44" s="39">
        <f t="shared" si="138"/>
        <v>2</v>
      </c>
      <c r="O44" s="39">
        <f t="shared" si="138"/>
        <v>38</v>
      </c>
      <c r="P44" s="39">
        <f t="shared" si="138"/>
        <v>5</v>
      </c>
      <c r="Q44" s="39">
        <f t="shared" si="138"/>
        <v>0</v>
      </c>
      <c r="R44" s="39">
        <f t="shared" si="138"/>
        <v>0</v>
      </c>
      <c r="S44" s="39">
        <f t="shared" si="138"/>
        <v>0</v>
      </c>
      <c r="T44" s="39">
        <f t="shared" si="138"/>
        <v>0</v>
      </c>
      <c r="U44" s="39">
        <f t="shared" si="138"/>
        <v>0</v>
      </c>
      <c r="V44" s="39">
        <f t="shared" si="138"/>
        <v>0</v>
      </c>
      <c r="W44" s="39">
        <f t="shared" si="138"/>
        <v>0</v>
      </c>
      <c r="AH44" t="s">
        <v>186</v>
      </c>
    </row>
    <row r="45" spans="1:70">
      <c r="A45" t="s">
        <v>133</v>
      </c>
      <c r="B45" s="3">
        <f>$EE$31/EE32</f>
        <v>5</v>
      </c>
      <c r="P45" s="2"/>
      <c r="Q45" s="2"/>
      <c r="R45" s="2"/>
      <c r="AH45" s="9" t="s">
        <v>174</v>
      </c>
      <c r="AI45" s="10" t="str">
        <f>AI1</f>
        <v>Jonny</v>
      </c>
      <c r="AJ45" s="10" t="str">
        <f t="shared" ref="AJ45:AX45" si="139">AJ1</f>
        <v>Marius</v>
      </c>
      <c r="AK45" s="10" t="str">
        <f t="shared" si="139"/>
        <v>Max</v>
      </c>
      <c r="AL45" s="10" t="str">
        <f t="shared" si="139"/>
        <v>Dan</v>
      </c>
      <c r="AM45" s="10" t="str">
        <f t="shared" si="139"/>
        <v>Apat</v>
      </c>
      <c r="AN45" s="10" t="str">
        <f t="shared" si="139"/>
        <v>Ed</v>
      </c>
      <c r="AO45" s="10" t="str">
        <f t="shared" si="139"/>
        <v>Joe</v>
      </c>
      <c r="AP45" s="10" t="str">
        <f t="shared" si="139"/>
        <v>Nate</v>
      </c>
      <c r="AQ45" s="10" t="str">
        <f t="shared" si="139"/>
        <v>Matt</v>
      </c>
      <c r="AR45" s="10" t="str">
        <f t="shared" si="139"/>
        <v>Player</v>
      </c>
      <c r="AS45" s="10" t="str">
        <f t="shared" si="139"/>
        <v>Player</v>
      </c>
      <c r="AT45" s="10" t="str">
        <f t="shared" si="139"/>
        <v>Player</v>
      </c>
      <c r="AU45" s="10" t="str">
        <f t="shared" si="139"/>
        <v>Player</v>
      </c>
      <c r="AV45" s="10" t="str">
        <f t="shared" si="139"/>
        <v>Player</v>
      </c>
      <c r="AW45" s="10" t="str">
        <f t="shared" si="139"/>
        <v>Player</v>
      </c>
      <c r="AX45" s="10" t="str">
        <f t="shared" si="139"/>
        <v>Player</v>
      </c>
      <c r="AY45" s="36"/>
      <c r="BA45" s="9" t="s">
        <v>174</v>
      </c>
      <c r="BB45" s="10" t="s">
        <v>8</v>
      </c>
      <c r="BC45" s="10" t="s">
        <v>9</v>
      </c>
      <c r="BD45" s="10" t="s">
        <v>10</v>
      </c>
      <c r="BE45" s="10" t="s">
        <v>11</v>
      </c>
      <c r="BF45" s="10" t="s">
        <v>12</v>
      </c>
      <c r="BG45" s="10" t="s">
        <v>13</v>
      </c>
      <c r="BH45" s="10" t="s">
        <v>14</v>
      </c>
      <c r="BI45" s="10" t="s">
        <v>15</v>
      </c>
      <c r="BJ45" s="10" t="s">
        <v>16</v>
      </c>
      <c r="BK45" s="10" t="s">
        <v>17</v>
      </c>
      <c r="BL45" s="10" t="s">
        <v>18</v>
      </c>
      <c r="BM45" s="10" t="s">
        <v>19</v>
      </c>
      <c r="BN45" s="10" t="s">
        <v>20</v>
      </c>
      <c r="BO45" s="10" t="s">
        <v>21</v>
      </c>
      <c r="BP45" s="10" t="s">
        <v>22</v>
      </c>
      <c r="BQ45" s="10" t="s">
        <v>23</v>
      </c>
      <c r="BR45" s="36"/>
    </row>
    <row r="46" spans="1:70">
      <c r="A46" t="s">
        <v>134</v>
      </c>
      <c r="B46" s="3">
        <f>$EF$31/EF32</f>
        <v>3.3333333333333335</v>
      </c>
      <c r="AH46" s="19" t="s">
        <v>146</v>
      </c>
      <c r="AI46" s="21">
        <f>IF(AI41&gt;0,AI35/AI41,0)</f>
        <v>0.6</v>
      </c>
      <c r="AJ46" s="21">
        <f t="shared" ref="AJ46:AX46" si="140">IF(AJ41&gt;0,AJ35/AJ41,0)</f>
        <v>0.26666666666666666</v>
      </c>
      <c r="AK46" s="21">
        <f t="shared" si="140"/>
        <v>0.15384615384615385</v>
      </c>
      <c r="AL46" s="21">
        <f t="shared" si="140"/>
        <v>0.27272727272727271</v>
      </c>
      <c r="AM46" s="21">
        <f t="shared" si="140"/>
        <v>0.46153846153846156</v>
      </c>
      <c r="AN46" s="21">
        <f t="shared" si="140"/>
        <v>0.21428571428571427</v>
      </c>
      <c r="AO46" s="21">
        <f t="shared" si="140"/>
        <v>0</v>
      </c>
      <c r="AP46" s="21">
        <f t="shared" si="140"/>
        <v>0.31578947368421051</v>
      </c>
      <c r="AQ46" s="21">
        <f t="shared" si="140"/>
        <v>0.75</v>
      </c>
      <c r="AR46" s="21">
        <f t="shared" si="140"/>
        <v>0</v>
      </c>
      <c r="AS46" s="21">
        <f t="shared" si="140"/>
        <v>0</v>
      </c>
      <c r="AT46" s="21">
        <f t="shared" si="140"/>
        <v>0</v>
      </c>
      <c r="AU46" s="21">
        <f t="shared" si="140"/>
        <v>0</v>
      </c>
      <c r="AV46" s="21">
        <f t="shared" si="140"/>
        <v>0</v>
      </c>
      <c r="AW46" s="21">
        <f t="shared" si="140"/>
        <v>0</v>
      </c>
      <c r="AX46" s="21">
        <f t="shared" si="140"/>
        <v>0</v>
      </c>
      <c r="AY46" s="2"/>
      <c r="AZ46" s="2"/>
      <c r="BA46" s="19" t="s">
        <v>146</v>
      </c>
      <c r="BB46" s="21">
        <f>BB35/BB41</f>
        <v>0.21428571428571427</v>
      </c>
      <c r="BC46" s="21">
        <f t="shared" ref="BC46:BQ46" si="141">BC35/BC41</f>
        <v>0.5</v>
      </c>
      <c r="BD46" s="21">
        <f t="shared" si="141"/>
        <v>0.66666666666666663</v>
      </c>
      <c r="BE46" s="21">
        <f t="shared" si="141"/>
        <v>0.375</v>
      </c>
      <c r="BF46" s="21">
        <f t="shared" si="141"/>
        <v>0</v>
      </c>
      <c r="BG46" s="21">
        <f t="shared" si="141"/>
        <v>0.6</v>
      </c>
      <c r="BH46" s="21">
        <f t="shared" si="141"/>
        <v>0.33333333333333331</v>
      </c>
      <c r="BI46" s="21" t="e">
        <f t="shared" si="141"/>
        <v>#DIV/0!</v>
      </c>
      <c r="BJ46" s="21">
        <f t="shared" si="141"/>
        <v>0.2</v>
      </c>
      <c r="BK46" s="21">
        <f t="shared" si="141"/>
        <v>0.31578947368421051</v>
      </c>
      <c r="BL46" s="21">
        <f t="shared" si="141"/>
        <v>0.31578947368421051</v>
      </c>
      <c r="BM46" s="21">
        <f t="shared" si="141"/>
        <v>0.31578947368421051</v>
      </c>
      <c r="BN46" s="21">
        <f t="shared" si="141"/>
        <v>0.31578947368421051</v>
      </c>
      <c r="BO46" s="21">
        <f t="shared" si="141"/>
        <v>0.31578947368421051</v>
      </c>
      <c r="BP46" s="21">
        <f t="shared" si="141"/>
        <v>0.31578947368421051</v>
      </c>
      <c r="BQ46" s="21">
        <f t="shared" si="141"/>
        <v>0.31578947368421051</v>
      </c>
      <c r="BR46" s="2"/>
    </row>
    <row r="47" spans="1:70">
      <c r="B47" s="3"/>
      <c r="P47" s="2"/>
      <c r="Q47" s="2"/>
      <c r="R47" s="2"/>
      <c r="AH47" s="20" t="s">
        <v>104</v>
      </c>
      <c r="AI47" s="22">
        <f>IF(AI42&gt;0,AI36/AI42,0)</f>
        <v>0.6</v>
      </c>
      <c r="AJ47" s="22">
        <f t="shared" ref="AJ47:AX47" si="142">IF(AJ42&gt;0,AJ36/AJ42,0)</f>
        <v>0.17647058823529413</v>
      </c>
      <c r="AK47" s="22">
        <f t="shared" si="142"/>
        <v>0.2</v>
      </c>
      <c r="AL47" s="22">
        <f t="shared" si="142"/>
        <v>0.27272727272727271</v>
      </c>
      <c r="AM47" s="22">
        <f t="shared" si="142"/>
        <v>0.18181818181818182</v>
      </c>
      <c r="AN47" s="22">
        <f t="shared" si="142"/>
        <v>0.26666666666666666</v>
      </c>
      <c r="AO47" s="22">
        <f t="shared" si="142"/>
        <v>1</v>
      </c>
      <c r="AP47" s="22">
        <f t="shared" si="142"/>
        <v>0.26315789473684209</v>
      </c>
      <c r="AQ47" s="22">
        <f t="shared" si="142"/>
        <v>1</v>
      </c>
      <c r="AR47" s="22">
        <f t="shared" si="142"/>
        <v>0</v>
      </c>
      <c r="AS47" s="22">
        <f t="shared" si="142"/>
        <v>0</v>
      </c>
      <c r="AT47" s="22">
        <f t="shared" si="142"/>
        <v>0</v>
      </c>
      <c r="AU47" s="22">
        <f t="shared" si="142"/>
        <v>0</v>
      </c>
      <c r="AV47" s="22">
        <f t="shared" si="142"/>
        <v>0</v>
      </c>
      <c r="AW47" s="22">
        <f t="shared" si="142"/>
        <v>0</v>
      </c>
      <c r="AX47" s="22">
        <f t="shared" si="142"/>
        <v>0</v>
      </c>
      <c r="AY47" s="2"/>
      <c r="AZ47" s="2"/>
      <c r="BA47" s="20" t="s">
        <v>104</v>
      </c>
      <c r="BB47" s="22">
        <f>BB36/BB42</f>
        <v>0.14285714285714285</v>
      </c>
      <c r="BC47" s="22">
        <f t="shared" ref="BC47:BQ47" si="143">BC36/BC42</f>
        <v>1</v>
      </c>
      <c r="BD47" s="22">
        <f t="shared" si="143"/>
        <v>0.5</v>
      </c>
      <c r="BE47" s="22">
        <f t="shared" si="143"/>
        <v>0.25</v>
      </c>
      <c r="BF47" s="22">
        <f t="shared" si="143"/>
        <v>0.375</v>
      </c>
      <c r="BG47" s="22">
        <f t="shared" si="143"/>
        <v>0.25</v>
      </c>
      <c r="BH47" s="22">
        <f t="shared" si="143"/>
        <v>0.22222222222222221</v>
      </c>
      <c r="BI47" s="22" t="e">
        <f t="shared" si="143"/>
        <v>#DIV/0!</v>
      </c>
      <c r="BJ47" s="22">
        <f t="shared" si="143"/>
        <v>0.22222222222222221</v>
      </c>
      <c r="BK47" s="22">
        <f t="shared" si="143"/>
        <v>0.26315789473684209</v>
      </c>
      <c r="BL47" s="22">
        <f t="shared" si="143"/>
        <v>0.26315789473684209</v>
      </c>
      <c r="BM47" s="22">
        <f t="shared" si="143"/>
        <v>0.26315789473684209</v>
      </c>
      <c r="BN47" s="22">
        <f t="shared" si="143"/>
        <v>0.26315789473684209</v>
      </c>
      <c r="BO47" s="22">
        <f t="shared" si="143"/>
        <v>0.26315789473684209</v>
      </c>
      <c r="BP47" s="22">
        <f t="shared" si="143"/>
        <v>0.26315789473684209</v>
      </c>
      <c r="BQ47" s="22">
        <f t="shared" si="143"/>
        <v>0.26315789473684209</v>
      </c>
      <c r="BR47" s="2"/>
    </row>
    <row r="48" spans="1:70">
      <c r="A48" t="s">
        <v>135</v>
      </c>
      <c r="B48" s="3">
        <f>MAX(ROUND(B43/2,0),B43-ROUND(B43/2,0))</f>
        <v>0</v>
      </c>
      <c r="AH48" s="19" t="s">
        <v>178</v>
      </c>
      <c r="AI48" s="21">
        <f>IF(AI42&gt;0,AI37/AI42,0)</f>
        <v>0.4</v>
      </c>
      <c r="AJ48" s="21">
        <f t="shared" ref="AJ48:AX48" si="144">IF(AJ42&gt;0,AJ37/AJ42,0)</f>
        <v>0.82352941176470584</v>
      </c>
      <c r="AK48" s="21">
        <f t="shared" si="144"/>
        <v>0.8</v>
      </c>
      <c r="AL48" s="21">
        <f t="shared" si="144"/>
        <v>0.72727272727272729</v>
      </c>
      <c r="AM48" s="21">
        <f t="shared" si="144"/>
        <v>0.81818181818181823</v>
      </c>
      <c r="AN48" s="21">
        <f t="shared" si="144"/>
        <v>0.73333333333333328</v>
      </c>
      <c r="AO48" s="21">
        <f t="shared" si="144"/>
        <v>0</v>
      </c>
      <c r="AP48" s="21">
        <f t="shared" si="144"/>
        <v>0.73684210526315785</v>
      </c>
      <c r="AQ48" s="21">
        <f t="shared" si="144"/>
        <v>0</v>
      </c>
      <c r="AR48" s="21">
        <f t="shared" si="144"/>
        <v>0</v>
      </c>
      <c r="AS48" s="21">
        <f t="shared" si="144"/>
        <v>0</v>
      </c>
      <c r="AT48" s="21">
        <f t="shared" si="144"/>
        <v>0</v>
      </c>
      <c r="AU48" s="21">
        <f t="shared" si="144"/>
        <v>0</v>
      </c>
      <c r="AV48" s="21">
        <f t="shared" si="144"/>
        <v>0</v>
      </c>
      <c r="AW48" s="21">
        <f t="shared" si="144"/>
        <v>0</v>
      </c>
      <c r="AX48" s="21">
        <f t="shared" si="144"/>
        <v>0</v>
      </c>
      <c r="AY48" s="2"/>
      <c r="AZ48" s="2"/>
      <c r="BA48" s="19" t="s">
        <v>178</v>
      </c>
      <c r="BB48" s="21">
        <f>BB37/BB42</f>
        <v>0.8571428571428571</v>
      </c>
      <c r="BC48" s="21">
        <f t="shared" ref="BC48:BQ48" si="145">BC37/BC42</f>
        <v>0</v>
      </c>
      <c r="BD48" s="21">
        <f t="shared" si="145"/>
        <v>0.5</v>
      </c>
      <c r="BE48" s="21">
        <f t="shared" si="145"/>
        <v>0.75</v>
      </c>
      <c r="BF48" s="21">
        <f t="shared" si="145"/>
        <v>0.625</v>
      </c>
      <c r="BG48" s="21">
        <f t="shared" si="145"/>
        <v>0.75</v>
      </c>
      <c r="BH48" s="21">
        <f t="shared" si="145"/>
        <v>0.77777777777777779</v>
      </c>
      <c r="BI48" s="21" t="e">
        <f t="shared" si="145"/>
        <v>#DIV/0!</v>
      </c>
      <c r="BJ48" s="21">
        <f t="shared" si="145"/>
        <v>0.77777777777777779</v>
      </c>
      <c r="BK48" s="21">
        <f t="shared" si="145"/>
        <v>0.73684210526315785</v>
      </c>
      <c r="BL48" s="21">
        <f t="shared" si="145"/>
        <v>0.73684210526315785</v>
      </c>
      <c r="BM48" s="21">
        <f t="shared" si="145"/>
        <v>0.73684210526315785</v>
      </c>
      <c r="BN48" s="21">
        <f t="shared" si="145"/>
        <v>0.73684210526315785</v>
      </c>
      <c r="BO48" s="21">
        <f t="shared" si="145"/>
        <v>0.73684210526315785</v>
      </c>
      <c r="BP48" s="21">
        <f t="shared" si="145"/>
        <v>0.73684210526315785</v>
      </c>
      <c r="BQ48" s="21">
        <f t="shared" si="145"/>
        <v>0.73684210526315785</v>
      </c>
      <c r="BR48" s="2"/>
    </row>
    <row r="49" spans="1:131">
      <c r="A49" t="s">
        <v>136</v>
      </c>
      <c r="B49" s="3">
        <f>MIN(ROUND(B43/2,0),B43-ROUND(B43/2,0))</f>
        <v>0</v>
      </c>
      <c r="AH49" s="8" t="s">
        <v>180</v>
      </c>
      <c r="AI49" s="23">
        <f>IF(AI41&gt;0,AI38/AI41,0)</f>
        <v>0.4</v>
      </c>
      <c r="AJ49" s="23">
        <f t="shared" ref="AJ49:AX49" si="146">IF(AJ41&gt;0,AJ38/AJ41,0)</f>
        <v>0.73333333333333328</v>
      </c>
      <c r="AK49" s="23">
        <f t="shared" si="146"/>
        <v>0.84615384615384615</v>
      </c>
      <c r="AL49" s="23">
        <f t="shared" si="146"/>
        <v>0.72727272727272729</v>
      </c>
      <c r="AM49" s="23">
        <f t="shared" si="146"/>
        <v>0.53846153846153844</v>
      </c>
      <c r="AN49" s="23">
        <f t="shared" si="146"/>
        <v>0.7857142857142857</v>
      </c>
      <c r="AO49" s="23">
        <f t="shared" si="146"/>
        <v>1</v>
      </c>
      <c r="AP49" s="23">
        <f t="shared" si="146"/>
        <v>0.68421052631578949</v>
      </c>
      <c r="AQ49" s="23">
        <f t="shared" si="146"/>
        <v>0.25</v>
      </c>
      <c r="AR49" s="23">
        <f t="shared" si="146"/>
        <v>0</v>
      </c>
      <c r="AS49" s="23">
        <f t="shared" si="146"/>
        <v>0</v>
      </c>
      <c r="AT49" s="23">
        <f t="shared" si="146"/>
        <v>0</v>
      </c>
      <c r="AU49" s="23">
        <f t="shared" si="146"/>
        <v>0</v>
      </c>
      <c r="AV49" s="23">
        <f t="shared" si="146"/>
        <v>0</v>
      </c>
      <c r="AW49" s="23">
        <f t="shared" si="146"/>
        <v>0</v>
      </c>
      <c r="AX49" s="23">
        <f t="shared" si="146"/>
        <v>0</v>
      </c>
      <c r="AY49" s="2"/>
      <c r="AZ49" s="2"/>
      <c r="BA49" s="8" t="s">
        <v>180</v>
      </c>
      <c r="BB49" s="23">
        <f>BB38/BB41</f>
        <v>0.7857142857142857</v>
      </c>
      <c r="BC49" s="23">
        <f t="shared" ref="BC49:BQ49" si="147">BC38/BC41</f>
        <v>0.5</v>
      </c>
      <c r="BD49" s="23">
        <f t="shared" si="147"/>
        <v>0.33333333333333331</v>
      </c>
      <c r="BE49" s="23">
        <f t="shared" si="147"/>
        <v>0.625</v>
      </c>
      <c r="BF49" s="23">
        <f t="shared" si="147"/>
        <v>1</v>
      </c>
      <c r="BG49" s="23">
        <f t="shared" si="147"/>
        <v>0.4</v>
      </c>
      <c r="BH49" s="23">
        <f t="shared" si="147"/>
        <v>0.66666666666666663</v>
      </c>
      <c r="BI49" s="23" t="e">
        <f t="shared" si="147"/>
        <v>#DIV/0!</v>
      </c>
      <c r="BJ49" s="23">
        <f t="shared" si="147"/>
        <v>0.8</v>
      </c>
      <c r="BK49" s="23">
        <f t="shared" si="147"/>
        <v>0.68421052631578949</v>
      </c>
      <c r="BL49" s="23">
        <f t="shared" si="147"/>
        <v>0.68421052631578949</v>
      </c>
      <c r="BM49" s="23">
        <f t="shared" si="147"/>
        <v>0.68421052631578949</v>
      </c>
      <c r="BN49" s="23">
        <f t="shared" si="147"/>
        <v>0.68421052631578949</v>
      </c>
      <c r="BO49" s="23">
        <f t="shared" si="147"/>
        <v>0.68421052631578949</v>
      </c>
      <c r="BP49" s="23">
        <f t="shared" si="147"/>
        <v>0.68421052631578949</v>
      </c>
      <c r="BQ49" s="23">
        <f t="shared" si="147"/>
        <v>0.68421052631578949</v>
      </c>
      <c r="BR49" s="2"/>
    </row>
    <row r="50" spans="1:131">
      <c r="A50" t="s">
        <v>137</v>
      </c>
      <c r="B50" s="3">
        <f>MAX(ROUND(B45/2,0),B45-ROUND(B45/2,0))</f>
        <v>3</v>
      </c>
    </row>
    <row r="51" spans="1:131">
      <c r="A51" t="s">
        <v>138</v>
      </c>
      <c r="B51" s="3">
        <f>MIN(ROUND(B45/2,0),B45-ROUND(B45/2,0))</f>
        <v>2</v>
      </c>
      <c r="AH51" t="s">
        <v>187</v>
      </c>
    </row>
    <row r="52" spans="1:131">
      <c r="AH52" s="24" t="s">
        <v>174</v>
      </c>
      <c r="AI52" s="10" t="s">
        <v>8</v>
      </c>
      <c r="AJ52" s="10" t="s">
        <v>9</v>
      </c>
      <c r="AK52" s="10" t="s">
        <v>10</v>
      </c>
      <c r="AL52" s="10" t="s">
        <v>11</v>
      </c>
      <c r="AM52" s="10" t="s">
        <v>12</v>
      </c>
      <c r="AN52" s="10" t="s">
        <v>13</v>
      </c>
      <c r="AO52" s="10" t="s">
        <v>14</v>
      </c>
      <c r="AP52" s="10" t="s">
        <v>15</v>
      </c>
      <c r="AQ52" s="10" t="s">
        <v>16</v>
      </c>
      <c r="AR52" s="10" t="s">
        <v>17</v>
      </c>
      <c r="AS52" s="10" t="s">
        <v>18</v>
      </c>
      <c r="AT52" s="10" t="s">
        <v>19</v>
      </c>
      <c r="AU52" s="10" t="s">
        <v>20</v>
      </c>
      <c r="AV52" s="10" t="s">
        <v>21</v>
      </c>
      <c r="AW52" s="10" t="s">
        <v>22</v>
      </c>
      <c r="AX52" s="10" t="s">
        <v>23</v>
      </c>
      <c r="AY52" s="36"/>
      <c r="BR52" s="36"/>
    </row>
    <row r="53" spans="1:131">
      <c r="AH53" s="19" t="s">
        <v>90</v>
      </c>
      <c r="AI53" s="12">
        <f>AI41+AI42</f>
        <v>10</v>
      </c>
      <c r="AJ53" s="12">
        <f t="shared" ref="AJ53:AX53" si="148">AJ41+AJ42</f>
        <v>32</v>
      </c>
      <c r="AK53" s="12">
        <f t="shared" si="148"/>
        <v>28</v>
      </c>
      <c r="AL53" s="12">
        <f t="shared" si="148"/>
        <v>22</v>
      </c>
      <c r="AM53" s="12">
        <f t="shared" si="148"/>
        <v>24</v>
      </c>
      <c r="AN53" s="12">
        <f t="shared" si="148"/>
        <v>29</v>
      </c>
      <c r="AO53" s="12">
        <f t="shared" si="148"/>
        <v>2</v>
      </c>
      <c r="AP53" s="12">
        <f t="shared" si="148"/>
        <v>38</v>
      </c>
      <c r="AQ53" s="12">
        <f t="shared" si="148"/>
        <v>5</v>
      </c>
      <c r="AR53" s="12">
        <f t="shared" si="148"/>
        <v>0</v>
      </c>
      <c r="AS53" s="12">
        <f t="shared" si="148"/>
        <v>0</v>
      </c>
      <c r="AT53" s="12">
        <f t="shared" si="148"/>
        <v>0</v>
      </c>
      <c r="AU53" s="12">
        <f t="shared" si="148"/>
        <v>0</v>
      </c>
      <c r="AV53" s="12">
        <f t="shared" si="148"/>
        <v>0</v>
      </c>
      <c r="AW53" s="12">
        <f t="shared" si="148"/>
        <v>0</v>
      </c>
      <c r="AX53" s="12">
        <f t="shared" si="148"/>
        <v>0</v>
      </c>
    </row>
    <row r="54" spans="1:131">
      <c r="AH54" s="20" t="s">
        <v>188</v>
      </c>
      <c r="AI54" s="22">
        <f>IF(H$31&gt;0,AI53/H$31,0)</f>
        <v>1.6666666666666667</v>
      </c>
      <c r="AJ54" s="22">
        <f t="shared" ref="AJ54:AX54" si="149">IF(I$31&gt;0,AJ53/I$31,0)</f>
        <v>4.5714285714285712</v>
      </c>
      <c r="AK54" s="22">
        <f t="shared" si="149"/>
        <v>5.6</v>
      </c>
      <c r="AL54" s="22">
        <f t="shared" si="149"/>
        <v>3.6666666666666665</v>
      </c>
      <c r="AM54" s="22">
        <f t="shared" si="149"/>
        <v>3</v>
      </c>
      <c r="AN54" s="22">
        <f t="shared" si="149"/>
        <v>4.1428571428571432</v>
      </c>
      <c r="AO54" s="22">
        <f t="shared" si="149"/>
        <v>2</v>
      </c>
      <c r="AP54" s="22">
        <f t="shared" si="149"/>
        <v>3.4545454545454546</v>
      </c>
      <c r="AQ54" s="22">
        <f t="shared" si="149"/>
        <v>1.25</v>
      </c>
      <c r="AR54" s="22">
        <f t="shared" si="149"/>
        <v>0</v>
      </c>
      <c r="AS54" s="22">
        <f t="shared" si="149"/>
        <v>0</v>
      </c>
      <c r="AT54" s="22">
        <f t="shared" si="149"/>
        <v>0</v>
      </c>
      <c r="AU54" s="22">
        <f t="shared" si="149"/>
        <v>0</v>
      </c>
      <c r="AV54" s="22">
        <f t="shared" si="149"/>
        <v>0</v>
      </c>
      <c r="AW54" s="22">
        <f t="shared" si="149"/>
        <v>0</v>
      </c>
      <c r="AX54" s="22">
        <f t="shared" si="149"/>
        <v>0</v>
      </c>
      <c r="AY54" s="2"/>
      <c r="BR54" s="2"/>
    </row>
    <row r="55" spans="1:131">
      <c r="AH55" s="19" t="s">
        <v>86</v>
      </c>
      <c r="AI55" s="21">
        <f t="shared" ref="AI55:AX55" si="150">MIN(H40,15)+MIN(H41,15)</f>
        <v>22.8</v>
      </c>
      <c r="AJ55" s="21">
        <f t="shared" si="150"/>
        <v>8.4196078431372552</v>
      </c>
      <c r="AK55" s="21">
        <f t="shared" si="150"/>
        <v>6.7230769230769241</v>
      </c>
      <c r="AL55" s="21">
        <f t="shared" si="150"/>
        <v>10.363636363636363</v>
      </c>
      <c r="AM55" s="21">
        <f t="shared" si="150"/>
        <v>12.223776223776225</v>
      </c>
      <c r="AN55" s="21">
        <f t="shared" si="150"/>
        <v>9.1380952380952376</v>
      </c>
      <c r="AO55" s="21">
        <f t="shared" si="150"/>
        <v>15</v>
      </c>
      <c r="AP55" s="21">
        <f t="shared" si="150"/>
        <v>11</v>
      </c>
      <c r="AQ55" s="21">
        <f t="shared" si="150"/>
        <v>29.25</v>
      </c>
      <c r="AR55" s="21">
        <f t="shared" si="150"/>
        <v>0</v>
      </c>
      <c r="AS55" s="21">
        <f t="shared" si="150"/>
        <v>0</v>
      </c>
      <c r="AT55" s="21">
        <f t="shared" si="150"/>
        <v>0</v>
      </c>
      <c r="AU55" s="21">
        <f t="shared" si="150"/>
        <v>0</v>
      </c>
      <c r="AV55" s="21">
        <f t="shared" si="150"/>
        <v>0</v>
      </c>
      <c r="AW55" s="21">
        <f t="shared" si="150"/>
        <v>0</v>
      </c>
      <c r="AX55" s="21">
        <f t="shared" si="150"/>
        <v>0</v>
      </c>
      <c r="AY55" s="2"/>
      <c r="BR55" s="2"/>
    </row>
    <row r="56" spans="1:131">
      <c r="AH56" s="20" t="s">
        <v>91</v>
      </c>
      <c r="AI56" s="37">
        <f>IF(AI55=0,40,AI55)</f>
        <v>22.8</v>
      </c>
      <c r="AJ56" s="37">
        <f t="shared" ref="AJ56:AX56" si="151">IF(AJ55=0,40,AJ55)</f>
        <v>8.4196078431372552</v>
      </c>
      <c r="AK56" s="37">
        <f t="shared" si="151"/>
        <v>6.7230769230769241</v>
      </c>
      <c r="AL56" s="37">
        <f t="shared" si="151"/>
        <v>10.363636363636363</v>
      </c>
      <c r="AM56" s="37">
        <f t="shared" si="151"/>
        <v>12.223776223776225</v>
      </c>
      <c r="AN56" s="37">
        <f t="shared" si="151"/>
        <v>9.1380952380952376</v>
      </c>
      <c r="AO56" s="37">
        <f t="shared" si="151"/>
        <v>15</v>
      </c>
      <c r="AP56" s="37">
        <f t="shared" si="151"/>
        <v>11</v>
      </c>
      <c r="AQ56" s="37">
        <f t="shared" si="151"/>
        <v>29.25</v>
      </c>
      <c r="AR56" s="37">
        <f t="shared" si="151"/>
        <v>40</v>
      </c>
      <c r="AS56" s="37">
        <f t="shared" si="151"/>
        <v>40</v>
      </c>
      <c r="AT56" s="37">
        <f t="shared" si="151"/>
        <v>40</v>
      </c>
      <c r="AU56" s="37">
        <f t="shared" si="151"/>
        <v>40</v>
      </c>
      <c r="AV56" s="37">
        <f t="shared" si="151"/>
        <v>40</v>
      </c>
      <c r="AW56" s="37">
        <f t="shared" si="151"/>
        <v>40</v>
      </c>
      <c r="AX56" s="37">
        <f t="shared" si="151"/>
        <v>40</v>
      </c>
    </row>
    <row r="57" spans="1:131">
      <c r="AH57" s="19" t="s">
        <v>189</v>
      </c>
      <c r="AI57" s="21">
        <f>IF(H$31&gt;0,H34/(1-(1-H34)*(1-H36)),0)</f>
        <v>0.7142857142857143</v>
      </c>
      <c r="AJ57" s="21">
        <f t="shared" ref="AJ57:AX57" si="152">IF(I$31&gt;0,I34/(1-(1-I34)*(1-I36)),0)</f>
        <v>0.67326732673267342</v>
      </c>
      <c r="AK57" s="21">
        <f t="shared" si="152"/>
        <v>0.47619047619047628</v>
      </c>
      <c r="AL57" s="21">
        <f t="shared" si="152"/>
        <v>0.57894736842105265</v>
      </c>
      <c r="AM57" s="21">
        <f t="shared" si="152"/>
        <v>0.82499999999999996</v>
      </c>
      <c r="AN57" s="21">
        <f t="shared" si="152"/>
        <v>0.5056179775280899</v>
      </c>
      <c r="AO57" s="21">
        <f t="shared" si="152"/>
        <v>0</v>
      </c>
      <c r="AP57" s="21">
        <f t="shared" si="152"/>
        <v>0.63687150837988837</v>
      </c>
      <c r="AQ57" s="21">
        <f t="shared" si="152"/>
        <v>0.75</v>
      </c>
      <c r="AR57" s="21">
        <f t="shared" si="152"/>
        <v>0</v>
      </c>
      <c r="AS57" s="21">
        <f t="shared" si="152"/>
        <v>0</v>
      </c>
      <c r="AT57" s="21">
        <f t="shared" si="152"/>
        <v>0</v>
      </c>
      <c r="AU57" s="21">
        <f t="shared" si="152"/>
        <v>0</v>
      </c>
      <c r="AV57" s="21">
        <f t="shared" si="152"/>
        <v>0</v>
      </c>
      <c r="AW57" s="21">
        <f t="shared" si="152"/>
        <v>0</v>
      </c>
      <c r="AX57" s="21">
        <f t="shared" si="152"/>
        <v>0</v>
      </c>
      <c r="AY57" s="2"/>
      <c r="BR57" s="2"/>
    </row>
    <row r="58" spans="1:131">
      <c r="AH58" s="8" t="s">
        <v>190</v>
      </c>
      <c r="AI58" s="23">
        <f>IF(H$31&gt;0,AI57*(1-H36),0)</f>
        <v>0.28571428571428575</v>
      </c>
      <c r="AJ58" s="23">
        <f t="shared" ref="AJ58:AX58" si="153">IF(I$31&gt;0,AJ57*(1-I36),0)</f>
        <v>0.5544554455445545</v>
      </c>
      <c r="AK58" s="23">
        <f t="shared" si="153"/>
        <v>0.38095238095238104</v>
      </c>
      <c r="AL58" s="23">
        <f t="shared" si="153"/>
        <v>0.4210526315789474</v>
      </c>
      <c r="AM58" s="23">
        <f t="shared" si="153"/>
        <v>0.67499999999999993</v>
      </c>
      <c r="AN58" s="23">
        <f t="shared" si="153"/>
        <v>0.3707865168539326</v>
      </c>
      <c r="AO58" s="23">
        <f t="shared" si="153"/>
        <v>0</v>
      </c>
      <c r="AP58" s="23">
        <f t="shared" si="153"/>
        <v>0.46927374301675989</v>
      </c>
      <c r="AQ58" s="23">
        <f t="shared" si="153"/>
        <v>0</v>
      </c>
      <c r="AR58" s="23">
        <f t="shared" si="153"/>
        <v>0</v>
      </c>
      <c r="AS58" s="23">
        <f t="shared" si="153"/>
        <v>0</v>
      </c>
      <c r="AT58" s="23">
        <f t="shared" si="153"/>
        <v>0</v>
      </c>
      <c r="AU58" s="23">
        <f t="shared" si="153"/>
        <v>0</v>
      </c>
      <c r="AV58" s="23">
        <f t="shared" si="153"/>
        <v>0</v>
      </c>
      <c r="AW58" s="23">
        <f t="shared" si="153"/>
        <v>0</v>
      </c>
      <c r="AX58" s="23">
        <f t="shared" si="153"/>
        <v>0</v>
      </c>
      <c r="AY58" s="2"/>
      <c r="BR58" s="2"/>
    </row>
    <row r="59" spans="1:131">
      <c r="AH59" s="19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</row>
    <row r="60" spans="1:131">
      <c r="K60" s="2"/>
      <c r="L60" s="2"/>
      <c r="M60" s="2"/>
      <c r="N60" s="2"/>
      <c r="O60" s="2"/>
      <c r="Q60" s="2"/>
      <c r="R60" s="2"/>
      <c r="S60" s="2"/>
      <c r="T60" s="2"/>
      <c r="U60" s="2"/>
      <c r="V60" s="2"/>
      <c r="AF60" s="2"/>
      <c r="AH60" s="20" t="s">
        <v>191</v>
      </c>
      <c r="AI60" s="15">
        <f>H$31</f>
        <v>6</v>
      </c>
      <c r="AJ60" s="15">
        <f t="shared" ref="AJ60:AX60" si="154">I$31</f>
        <v>7</v>
      </c>
      <c r="AK60" s="15">
        <f t="shared" si="154"/>
        <v>5</v>
      </c>
      <c r="AL60" s="15">
        <f t="shared" si="154"/>
        <v>6</v>
      </c>
      <c r="AM60" s="15">
        <f t="shared" si="154"/>
        <v>8</v>
      </c>
      <c r="AN60" s="15">
        <f t="shared" si="154"/>
        <v>7</v>
      </c>
      <c r="AO60" s="15">
        <f t="shared" si="154"/>
        <v>1</v>
      </c>
      <c r="AP60" s="15">
        <f t="shared" si="154"/>
        <v>11</v>
      </c>
      <c r="AQ60" s="15">
        <f t="shared" si="154"/>
        <v>4</v>
      </c>
      <c r="AR60" s="15">
        <f t="shared" si="154"/>
        <v>0</v>
      </c>
      <c r="AS60" s="15">
        <f t="shared" si="154"/>
        <v>0</v>
      </c>
      <c r="AT60" s="15">
        <f t="shared" si="154"/>
        <v>0</v>
      </c>
      <c r="AU60" s="15">
        <f t="shared" si="154"/>
        <v>0</v>
      </c>
      <c r="AV60" s="15">
        <f t="shared" si="154"/>
        <v>0</v>
      </c>
      <c r="AW60" s="15">
        <f t="shared" si="154"/>
        <v>0</v>
      </c>
      <c r="AX60" s="15">
        <f t="shared" si="154"/>
        <v>0</v>
      </c>
    </row>
    <row r="61" spans="1:131">
      <c r="G61" s="2"/>
      <c r="K61" s="2"/>
      <c r="L61" s="2"/>
      <c r="M61" s="2"/>
      <c r="N61" s="2"/>
      <c r="O61" s="2"/>
      <c r="Q61" s="2"/>
      <c r="R61" s="2"/>
      <c r="S61" s="2"/>
      <c r="T61" s="2"/>
      <c r="U61" s="2"/>
      <c r="V61" s="2"/>
    </row>
    <row r="62" spans="1:131">
      <c r="G62" s="2"/>
      <c r="K62" s="2"/>
      <c r="L62" s="2"/>
      <c r="M62" s="2"/>
      <c r="N62" s="2"/>
      <c r="O62" s="2"/>
      <c r="Q62" s="2"/>
      <c r="R62" s="2"/>
      <c r="S62" s="2"/>
      <c r="T62" s="2"/>
      <c r="U62" s="2"/>
      <c r="V62" s="2"/>
    </row>
    <row r="63" spans="1:131">
      <c r="K63" s="2"/>
      <c r="L63" s="2"/>
      <c r="M63" s="2"/>
      <c r="N63" s="2"/>
      <c r="O63" s="2"/>
      <c r="Q63" s="2"/>
      <c r="R63" s="2"/>
      <c r="S63" s="2"/>
      <c r="T63" s="2"/>
      <c r="U63" s="2"/>
      <c r="V63" s="2"/>
    </row>
    <row r="64" spans="1:131">
      <c r="N64" s="2"/>
      <c r="O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DW64" s="2"/>
      <c r="DX64" s="2"/>
      <c r="DY64" s="2"/>
      <c r="DZ64" s="2"/>
      <c r="EA64" s="2"/>
    </row>
    <row r="67" spans="11:13">
      <c r="M67" s="2"/>
    </row>
    <row r="68" spans="11:13">
      <c r="M68" s="2"/>
    </row>
    <row r="69" spans="11:13">
      <c r="K69" s="2"/>
      <c r="L69" s="2"/>
      <c r="M69" s="2"/>
    </row>
    <row r="81" spans="8:10">
      <c r="H81" s="3"/>
      <c r="I81" s="3"/>
      <c r="J81" s="3"/>
    </row>
    <row r="82" spans="8:10">
      <c r="H82" s="3"/>
      <c r="I82" s="3"/>
      <c r="J82" s="3"/>
    </row>
    <row r="83" spans="8:10">
      <c r="H83" s="3"/>
      <c r="I83" s="3"/>
      <c r="J83" s="3"/>
    </row>
    <row r="84" spans="8:10">
      <c r="H84" s="3"/>
      <c r="I84" s="3"/>
      <c r="J84" s="3"/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15C3-F5E6-41FF-A162-C7CF292BCDEF}">
  <dimension ref="A1:EG84"/>
  <sheetViews>
    <sheetView workbookViewId="0">
      <pane ySplit="1" topLeftCell="A2" activePane="bottomLeft" state="frozen"/>
      <selection pane="bottomLeft" activeCell="B2" sqref="B2"/>
      <selection activeCell="B1" sqref="B1"/>
    </sheetView>
  </sheetViews>
  <sheetFormatPr defaultRowHeight="14.45"/>
  <cols>
    <col min="1" max="1" width="22" bestFit="1" customWidth="1"/>
    <col min="2" max="2" width="7.140625" customWidth="1"/>
    <col min="3" max="3" width="14.7109375" customWidth="1"/>
    <col min="4" max="4" width="3.5703125" customWidth="1"/>
    <col min="5" max="5" width="11.7109375" customWidth="1"/>
    <col min="6" max="6" width="13.42578125" customWidth="1"/>
    <col min="7" max="7" width="7.5703125" customWidth="1"/>
    <col min="8" max="23" width="9.140625" customWidth="1"/>
    <col min="24" max="24" width="3" customWidth="1"/>
    <col min="25" max="25" width="10.42578125" bestFit="1" customWidth="1"/>
    <col min="26" max="26" width="13.28515625" bestFit="1" customWidth="1"/>
    <col min="27" max="27" width="10.7109375" customWidth="1"/>
    <col min="28" max="28" width="14.7109375" customWidth="1"/>
    <col min="29" max="29" width="8.28515625" customWidth="1"/>
    <col min="30" max="30" width="15.28515625" customWidth="1"/>
    <col min="31" max="31" width="28.140625" bestFit="1" customWidth="1"/>
    <col min="32" max="32" width="19.140625" customWidth="1"/>
    <col min="33" max="33" width="10" customWidth="1"/>
    <col min="34" max="34" width="13" customWidth="1"/>
    <col min="35" max="50" width="9.42578125" customWidth="1"/>
    <col min="51" max="51" width="3.7109375" customWidth="1"/>
    <col min="70" max="70" width="3.7109375" customWidth="1"/>
    <col min="89" max="89" width="2.42578125" customWidth="1"/>
    <col min="109" max="109" width="13.85546875" bestFit="1" customWidth="1"/>
    <col min="110" max="125" width="9.85546875" customWidth="1"/>
    <col min="127" max="127" width="11.5703125" bestFit="1" customWidth="1"/>
    <col min="128" max="128" width="8.42578125" customWidth="1"/>
    <col min="129" max="129" width="4" customWidth="1"/>
    <col min="130" max="133" width="10.7109375" customWidth="1"/>
    <col min="134" max="134" width="11" customWidth="1"/>
    <col min="135" max="135" width="12" customWidth="1"/>
    <col min="136" max="136" width="10.28515625" customWidth="1"/>
    <col min="137" max="137" width="11.28515625" customWidth="1"/>
  </cols>
  <sheetData>
    <row r="1" spans="1:137">
      <c r="A1" t="s">
        <v>140</v>
      </c>
      <c r="B1" s="48" t="s">
        <v>192</v>
      </c>
      <c r="C1" s="48"/>
      <c r="F1" s="25" t="s">
        <v>142</v>
      </c>
      <c r="G1" s="26" t="s">
        <v>143</v>
      </c>
      <c r="H1" s="27" t="str">
        <f>'Front Page'!F11</f>
        <v>Jonny</v>
      </c>
      <c r="I1" s="27" t="str">
        <f>'Front Page'!G11</f>
        <v>Marius</v>
      </c>
      <c r="J1" s="27" t="str">
        <f>'Front Page'!H11</f>
        <v>Max</v>
      </c>
      <c r="K1" s="27" t="str">
        <f>'Front Page'!I11</f>
        <v>Dan</v>
      </c>
      <c r="L1" s="27" t="str">
        <f>'Front Page'!J11</f>
        <v>Apat</v>
      </c>
      <c r="M1" s="27" t="str">
        <f>'Front Page'!K11</f>
        <v>Ed</v>
      </c>
      <c r="N1" s="27" t="str">
        <f>'Front Page'!L11</f>
        <v>Joe</v>
      </c>
      <c r="O1" s="27" t="str">
        <f>'Front Page'!M11</f>
        <v>Nate</v>
      </c>
      <c r="P1" s="27" t="str">
        <f>'Front Page'!N11</f>
        <v>Matt</v>
      </c>
      <c r="Q1" s="27" t="str">
        <f>'Front Page'!O11</f>
        <v>Player</v>
      </c>
      <c r="R1" s="27" t="str">
        <f>'Front Page'!P11</f>
        <v>Player</v>
      </c>
      <c r="S1" s="27" t="str">
        <f>'Front Page'!Q11</f>
        <v>Player</v>
      </c>
      <c r="T1" s="27" t="str">
        <f>'Front Page'!R11</f>
        <v>Player</v>
      </c>
      <c r="U1" s="27" t="str">
        <f>'Front Page'!S11</f>
        <v>Player</v>
      </c>
      <c r="V1" s="27" t="str">
        <f>'Front Page'!T11</f>
        <v>Player</v>
      </c>
      <c r="W1" s="27" t="str">
        <f>'Front Page'!U11</f>
        <v>Player</v>
      </c>
      <c r="Y1" s="9" t="s">
        <v>144</v>
      </c>
      <c r="Z1" s="18" t="s">
        <v>145</v>
      </c>
      <c r="AB1" t="s">
        <v>48</v>
      </c>
      <c r="AG1" t="s">
        <v>146</v>
      </c>
      <c r="AH1" s="9" t="s">
        <v>142</v>
      </c>
      <c r="AI1" s="10" t="str">
        <f>H1</f>
        <v>Jonny</v>
      </c>
      <c r="AJ1" s="10" t="str">
        <f t="shared" ref="AJ1:AX1" si="0">I1</f>
        <v>Marius</v>
      </c>
      <c r="AK1" s="10" t="str">
        <f t="shared" si="0"/>
        <v>Max</v>
      </c>
      <c r="AL1" s="10" t="str">
        <f t="shared" si="0"/>
        <v>Dan</v>
      </c>
      <c r="AM1" s="10" t="str">
        <f t="shared" si="0"/>
        <v>Apat</v>
      </c>
      <c r="AN1" s="10" t="str">
        <f t="shared" si="0"/>
        <v>Ed</v>
      </c>
      <c r="AO1" s="10" t="str">
        <f t="shared" si="0"/>
        <v>Joe</v>
      </c>
      <c r="AP1" s="10" t="str">
        <f t="shared" si="0"/>
        <v>Nate</v>
      </c>
      <c r="AQ1" s="10" t="str">
        <f t="shared" si="0"/>
        <v>Matt</v>
      </c>
      <c r="AR1" s="10" t="str">
        <f t="shared" si="0"/>
        <v>Player</v>
      </c>
      <c r="AS1" s="10" t="str">
        <f t="shared" si="0"/>
        <v>Player</v>
      </c>
      <c r="AT1" s="10" t="str">
        <f t="shared" si="0"/>
        <v>Player</v>
      </c>
      <c r="AU1" s="10" t="str">
        <f t="shared" si="0"/>
        <v>Player</v>
      </c>
      <c r="AV1" s="10" t="str">
        <f t="shared" si="0"/>
        <v>Player</v>
      </c>
      <c r="AW1" s="10" t="str">
        <f t="shared" si="0"/>
        <v>Player</v>
      </c>
      <c r="AX1" s="10" t="str">
        <f t="shared" si="0"/>
        <v>Player</v>
      </c>
      <c r="AY1" s="36"/>
      <c r="AZ1" t="s">
        <v>147</v>
      </c>
      <c r="BA1" s="9" t="s">
        <v>142</v>
      </c>
      <c r="BB1" s="10" t="str">
        <f>H1</f>
        <v>Jonny</v>
      </c>
      <c r="BC1" s="10" t="str">
        <f t="shared" ref="BC1:BQ1" si="1">I1</f>
        <v>Marius</v>
      </c>
      <c r="BD1" s="10" t="str">
        <f t="shared" si="1"/>
        <v>Max</v>
      </c>
      <c r="BE1" s="10" t="str">
        <f t="shared" si="1"/>
        <v>Dan</v>
      </c>
      <c r="BF1" s="10" t="str">
        <f t="shared" si="1"/>
        <v>Apat</v>
      </c>
      <c r="BG1" s="10" t="str">
        <f t="shared" si="1"/>
        <v>Ed</v>
      </c>
      <c r="BH1" s="10" t="str">
        <f t="shared" si="1"/>
        <v>Joe</v>
      </c>
      <c r="BI1" s="10" t="str">
        <f t="shared" si="1"/>
        <v>Nate</v>
      </c>
      <c r="BJ1" s="10" t="str">
        <f t="shared" si="1"/>
        <v>Matt</v>
      </c>
      <c r="BK1" s="10" t="str">
        <f t="shared" si="1"/>
        <v>Player</v>
      </c>
      <c r="BL1" s="10" t="str">
        <f t="shared" si="1"/>
        <v>Player</v>
      </c>
      <c r="BM1" s="10" t="str">
        <f t="shared" si="1"/>
        <v>Player</v>
      </c>
      <c r="BN1" s="10" t="str">
        <f t="shared" si="1"/>
        <v>Player</v>
      </c>
      <c r="BO1" s="10" t="str">
        <f t="shared" si="1"/>
        <v>Player</v>
      </c>
      <c r="BP1" s="10" t="str">
        <f t="shared" si="1"/>
        <v>Player</v>
      </c>
      <c r="BQ1" s="10" t="str">
        <f t="shared" si="1"/>
        <v>Player</v>
      </c>
      <c r="BR1" s="36"/>
      <c r="BS1" t="s">
        <v>148</v>
      </c>
      <c r="BT1" s="9" t="s">
        <v>142</v>
      </c>
      <c r="BU1" s="10" t="str">
        <f>H1</f>
        <v>Jonny</v>
      </c>
      <c r="BV1" s="10" t="str">
        <f t="shared" ref="BV1:CJ1" si="2">I1</f>
        <v>Marius</v>
      </c>
      <c r="BW1" s="10" t="str">
        <f t="shared" si="2"/>
        <v>Max</v>
      </c>
      <c r="BX1" s="10" t="str">
        <f t="shared" si="2"/>
        <v>Dan</v>
      </c>
      <c r="BY1" s="10" t="str">
        <f t="shared" si="2"/>
        <v>Apat</v>
      </c>
      <c r="BZ1" s="10" t="str">
        <f t="shared" si="2"/>
        <v>Ed</v>
      </c>
      <c r="CA1" s="10" t="str">
        <f t="shared" si="2"/>
        <v>Joe</v>
      </c>
      <c r="CB1" s="10" t="str">
        <f t="shared" si="2"/>
        <v>Nate</v>
      </c>
      <c r="CC1" s="10" t="str">
        <f t="shared" si="2"/>
        <v>Matt</v>
      </c>
      <c r="CD1" s="10" t="str">
        <f t="shared" si="2"/>
        <v>Player</v>
      </c>
      <c r="CE1" s="10" t="str">
        <f t="shared" si="2"/>
        <v>Player</v>
      </c>
      <c r="CF1" s="10" t="str">
        <f t="shared" si="2"/>
        <v>Player</v>
      </c>
      <c r="CG1" s="10" t="str">
        <f t="shared" si="2"/>
        <v>Player</v>
      </c>
      <c r="CH1" s="10" t="str">
        <f t="shared" si="2"/>
        <v>Player</v>
      </c>
      <c r="CI1" s="10" t="str">
        <f t="shared" si="2"/>
        <v>Player</v>
      </c>
      <c r="CJ1" s="10" t="str">
        <f t="shared" si="2"/>
        <v>Player</v>
      </c>
      <c r="CL1" t="s">
        <v>149</v>
      </c>
      <c r="CM1" s="9" t="s">
        <v>142</v>
      </c>
      <c r="CN1" s="10" t="str">
        <f>H1</f>
        <v>Jonny</v>
      </c>
      <c r="CO1" s="10" t="str">
        <f t="shared" ref="CO1:DC1" si="3">I1</f>
        <v>Marius</v>
      </c>
      <c r="CP1" s="10" t="str">
        <f t="shared" si="3"/>
        <v>Max</v>
      </c>
      <c r="CQ1" s="10" t="str">
        <f t="shared" si="3"/>
        <v>Dan</v>
      </c>
      <c r="CR1" s="10" t="str">
        <f t="shared" si="3"/>
        <v>Apat</v>
      </c>
      <c r="CS1" s="10" t="str">
        <f t="shared" si="3"/>
        <v>Ed</v>
      </c>
      <c r="CT1" s="10" t="str">
        <f t="shared" si="3"/>
        <v>Joe</v>
      </c>
      <c r="CU1" s="10" t="str">
        <f t="shared" si="3"/>
        <v>Nate</v>
      </c>
      <c r="CV1" s="10" t="str">
        <f t="shared" si="3"/>
        <v>Matt</v>
      </c>
      <c r="CW1" s="10" t="str">
        <f t="shared" si="3"/>
        <v>Player</v>
      </c>
      <c r="CX1" s="10" t="str">
        <f t="shared" si="3"/>
        <v>Player</v>
      </c>
      <c r="CY1" s="10" t="str">
        <f t="shared" si="3"/>
        <v>Player</v>
      </c>
      <c r="CZ1" s="10" t="str">
        <f t="shared" si="3"/>
        <v>Player</v>
      </c>
      <c r="DA1" s="10" t="str">
        <f t="shared" si="3"/>
        <v>Player</v>
      </c>
      <c r="DB1" s="10" t="str">
        <f t="shared" si="3"/>
        <v>Player</v>
      </c>
      <c r="DC1" s="10" t="str">
        <f t="shared" si="3"/>
        <v>Player</v>
      </c>
      <c r="DE1" t="s">
        <v>150</v>
      </c>
      <c r="DF1" s="9" t="s">
        <v>8</v>
      </c>
      <c r="DG1" s="9" t="s">
        <v>9</v>
      </c>
      <c r="DH1" s="9" t="s">
        <v>10</v>
      </c>
      <c r="DI1" s="9" t="s">
        <v>11</v>
      </c>
      <c r="DJ1" s="9" t="s">
        <v>12</v>
      </c>
      <c r="DK1" s="9" t="s">
        <v>13</v>
      </c>
      <c r="DL1" s="9" t="s">
        <v>14</v>
      </c>
      <c r="DM1" s="9" t="s">
        <v>15</v>
      </c>
      <c r="DN1" s="9" t="s">
        <v>16</v>
      </c>
      <c r="DO1" s="9" t="s">
        <v>17</v>
      </c>
      <c r="DP1" s="9" t="s">
        <v>18</v>
      </c>
      <c r="DQ1" s="9" t="s">
        <v>19</v>
      </c>
      <c r="DR1" s="9" t="s">
        <v>20</v>
      </c>
      <c r="DS1" s="9" t="s">
        <v>21</v>
      </c>
      <c r="DT1" s="9" t="s">
        <v>22</v>
      </c>
      <c r="DU1" s="9" t="s">
        <v>23</v>
      </c>
      <c r="DW1" t="s">
        <v>151</v>
      </c>
      <c r="DX1" s="10" t="s">
        <v>152</v>
      </c>
      <c r="DY1" s="10" t="str">
        <f>B5</f>
        <v>Us</v>
      </c>
      <c r="DZ1" s="10" t="s">
        <v>146</v>
      </c>
      <c r="EA1" s="10" t="s">
        <v>147</v>
      </c>
      <c r="EB1" s="10" t="s">
        <v>153</v>
      </c>
      <c r="EC1" s="10" t="s">
        <v>154</v>
      </c>
      <c r="ED1" s="9" t="s">
        <v>155</v>
      </c>
      <c r="EE1" s="10" t="s">
        <v>156</v>
      </c>
      <c r="EF1" s="10" t="s">
        <v>157</v>
      </c>
      <c r="EG1" s="18" t="s">
        <v>158</v>
      </c>
    </row>
    <row r="2" spans="1:137" ht="15">
      <c r="A2" t="s">
        <v>159</v>
      </c>
      <c r="B2" s="28">
        <v>2</v>
      </c>
      <c r="E2" s="35" t="s">
        <v>160</v>
      </c>
      <c r="F2" s="11">
        <v>1</v>
      </c>
      <c r="G2" s="13">
        <v>0</v>
      </c>
      <c r="H2" s="49">
        <v>1</v>
      </c>
      <c r="I2" s="49">
        <v>1</v>
      </c>
      <c r="J2" s="49">
        <v>1</v>
      </c>
      <c r="K2" s="49">
        <v>1</v>
      </c>
      <c r="L2" s="49">
        <v>1</v>
      </c>
      <c r="M2" s="49"/>
      <c r="N2" s="49"/>
      <c r="O2" s="49"/>
      <c r="P2" s="49"/>
      <c r="Q2" s="12"/>
      <c r="R2" s="12"/>
      <c r="S2" s="12"/>
      <c r="T2" s="12"/>
      <c r="U2" s="12"/>
      <c r="V2" s="12"/>
      <c r="W2" s="12"/>
      <c r="Y2" s="12">
        <f>IF($F2&lt;$B$10+1,COUNTA($H2:$W2),0)</f>
        <v>5</v>
      </c>
      <c r="Z2" s="12" t="str">
        <f t="shared" ref="Z2:Z30" si="4">IF($Y2&gt;0,_xlfn.CONCAT($DY2," ",$DX2),"")</f>
        <v>Op hold</v>
      </c>
      <c r="AB2" t="s">
        <v>51</v>
      </c>
      <c r="AC2" s="2" t="e">
        <f>MAX(H43:W43)</f>
        <v>#DIV/0!</v>
      </c>
      <c r="AD2" s="30" t="e">
        <f>_xlfn.XLOOKUP(AC2,H43:W43,$H$33:$W$33)</f>
        <v>#DIV/0!</v>
      </c>
      <c r="AE2" t="s">
        <v>52</v>
      </c>
      <c r="AH2" s="19">
        <f>$F2</f>
        <v>1</v>
      </c>
      <c r="AI2" s="12">
        <f t="shared" ref="AI2:AX17" si="5">H2*$DZ2</f>
        <v>0</v>
      </c>
      <c r="AJ2" s="12">
        <f t="shared" si="5"/>
        <v>0</v>
      </c>
      <c r="AK2" s="12">
        <f t="shared" si="5"/>
        <v>0</v>
      </c>
      <c r="AL2" s="12">
        <f t="shared" si="5"/>
        <v>0</v>
      </c>
      <c r="AM2" s="12">
        <f t="shared" si="5"/>
        <v>0</v>
      </c>
      <c r="AN2" s="12">
        <f t="shared" si="5"/>
        <v>0</v>
      </c>
      <c r="AO2" s="12">
        <f t="shared" si="5"/>
        <v>0</v>
      </c>
      <c r="AP2" s="12">
        <f t="shared" si="5"/>
        <v>0</v>
      </c>
      <c r="AQ2" s="12">
        <f t="shared" si="5"/>
        <v>0</v>
      </c>
      <c r="AR2" s="12">
        <f t="shared" si="5"/>
        <v>0</v>
      </c>
      <c r="AS2" s="12">
        <f t="shared" si="5"/>
        <v>0</v>
      </c>
      <c r="AT2" s="12">
        <f t="shared" si="5"/>
        <v>0</v>
      </c>
      <c r="AU2" s="12">
        <f t="shared" si="5"/>
        <v>0</v>
      </c>
      <c r="AV2" s="12">
        <f t="shared" si="5"/>
        <v>0</v>
      </c>
      <c r="AW2" s="12">
        <f t="shared" si="5"/>
        <v>0</v>
      </c>
      <c r="AX2" s="12">
        <f t="shared" si="5"/>
        <v>0</v>
      </c>
      <c r="BA2" s="19">
        <f>$F2</f>
        <v>1</v>
      </c>
      <c r="BB2" s="12">
        <f t="shared" ref="BB2:BQ17" si="6">H2*$EA2</f>
        <v>0</v>
      </c>
      <c r="BC2" s="12">
        <f t="shared" si="6"/>
        <v>0</v>
      </c>
      <c r="BD2" s="12">
        <f t="shared" si="6"/>
        <v>0</v>
      </c>
      <c r="BE2" s="12">
        <f t="shared" si="6"/>
        <v>0</v>
      </c>
      <c r="BF2" s="12">
        <f t="shared" si="6"/>
        <v>0</v>
      </c>
      <c r="BG2" s="12">
        <f t="shared" si="6"/>
        <v>0</v>
      </c>
      <c r="BH2" s="12">
        <f t="shared" si="6"/>
        <v>0</v>
      </c>
      <c r="BI2" s="12">
        <f t="shared" si="6"/>
        <v>0</v>
      </c>
      <c r="BJ2" s="12">
        <f t="shared" si="6"/>
        <v>0</v>
      </c>
      <c r="BK2" s="12">
        <f t="shared" si="6"/>
        <v>0</v>
      </c>
      <c r="BL2" s="12">
        <f t="shared" si="6"/>
        <v>0</v>
      </c>
      <c r="BM2" s="12">
        <f t="shared" si="6"/>
        <v>0</v>
      </c>
      <c r="BN2" s="12">
        <f t="shared" si="6"/>
        <v>0</v>
      </c>
      <c r="BO2" s="12">
        <f t="shared" si="6"/>
        <v>0</v>
      </c>
      <c r="BP2" s="12">
        <f t="shared" si="6"/>
        <v>0</v>
      </c>
      <c r="BQ2" s="12">
        <f t="shared" si="6"/>
        <v>0</v>
      </c>
      <c r="BT2" s="19">
        <f>$F2</f>
        <v>1</v>
      </c>
      <c r="BU2" s="12">
        <f t="shared" ref="BU2:CJ17" si="7">H2*$EB2</f>
        <v>0</v>
      </c>
      <c r="BV2" s="12">
        <f t="shared" si="7"/>
        <v>0</v>
      </c>
      <c r="BW2" s="12">
        <f t="shared" si="7"/>
        <v>0</v>
      </c>
      <c r="BX2" s="12">
        <f t="shared" si="7"/>
        <v>0</v>
      </c>
      <c r="BY2" s="12">
        <f t="shared" si="7"/>
        <v>0</v>
      </c>
      <c r="BZ2" s="12">
        <f t="shared" si="7"/>
        <v>0</v>
      </c>
      <c r="CA2" s="12">
        <f t="shared" si="7"/>
        <v>0</v>
      </c>
      <c r="CB2" s="12">
        <f t="shared" si="7"/>
        <v>0</v>
      </c>
      <c r="CC2" s="12">
        <f t="shared" si="7"/>
        <v>0</v>
      </c>
      <c r="CD2" s="12">
        <f t="shared" si="7"/>
        <v>0</v>
      </c>
      <c r="CE2" s="12">
        <f t="shared" si="7"/>
        <v>0</v>
      </c>
      <c r="CF2" s="12">
        <f t="shared" si="7"/>
        <v>0</v>
      </c>
      <c r="CG2" s="12">
        <f t="shared" si="7"/>
        <v>0</v>
      </c>
      <c r="CH2" s="12">
        <f t="shared" si="7"/>
        <v>0</v>
      </c>
      <c r="CI2" s="12">
        <f t="shared" si="7"/>
        <v>0</v>
      </c>
      <c r="CJ2" s="12">
        <f t="shared" si="7"/>
        <v>0</v>
      </c>
      <c r="CM2" s="19">
        <f>$F2</f>
        <v>1</v>
      </c>
      <c r="CN2" s="12">
        <f t="shared" ref="CN2:DC17" si="8">H2*$EC2</f>
        <v>1</v>
      </c>
      <c r="CO2" s="12">
        <f t="shared" si="8"/>
        <v>1</v>
      </c>
      <c r="CP2" s="12">
        <f t="shared" si="8"/>
        <v>1</v>
      </c>
      <c r="CQ2" s="12">
        <f t="shared" si="8"/>
        <v>1</v>
      </c>
      <c r="CR2" s="12">
        <f t="shared" si="8"/>
        <v>1</v>
      </c>
      <c r="CS2" s="12">
        <f t="shared" si="8"/>
        <v>0</v>
      </c>
      <c r="CT2" s="12">
        <f t="shared" si="8"/>
        <v>0</v>
      </c>
      <c r="CU2" s="12">
        <f t="shared" si="8"/>
        <v>0</v>
      </c>
      <c r="CV2" s="12">
        <f t="shared" si="8"/>
        <v>0</v>
      </c>
      <c r="CW2" s="12">
        <f t="shared" si="8"/>
        <v>0</v>
      </c>
      <c r="CX2" s="12">
        <f t="shared" si="8"/>
        <v>0</v>
      </c>
      <c r="CY2" s="12">
        <f t="shared" si="8"/>
        <v>0</v>
      </c>
      <c r="CZ2" s="12">
        <f t="shared" si="8"/>
        <v>0</v>
      </c>
      <c r="DA2" s="12">
        <f t="shared" si="8"/>
        <v>0</v>
      </c>
      <c r="DB2" s="12">
        <f t="shared" si="8"/>
        <v>0</v>
      </c>
      <c r="DC2" s="12">
        <f t="shared" si="8"/>
        <v>0</v>
      </c>
      <c r="DF2" s="19">
        <f>IF($DY1="Op",H2,0)</f>
        <v>0</v>
      </c>
      <c r="DG2" s="19">
        <f t="shared" ref="DG2:DU17" si="9">IF($DY1="Op",I2,0)</f>
        <v>0</v>
      </c>
      <c r="DH2" s="19">
        <f t="shared" si="9"/>
        <v>0</v>
      </c>
      <c r="DI2" s="19">
        <f t="shared" si="9"/>
        <v>0</v>
      </c>
      <c r="DJ2" s="19">
        <f t="shared" si="9"/>
        <v>0</v>
      </c>
      <c r="DK2" s="19">
        <f t="shared" si="9"/>
        <v>0</v>
      </c>
      <c r="DL2" s="19">
        <f t="shared" si="9"/>
        <v>0</v>
      </c>
      <c r="DM2" s="19">
        <f t="shared" si="9"/>
        <v>0</v>
      </c>
      <c r="DN2" s="19">
        <f t="shared" si="9"/>
        <v>0</v>
      </c>
      <c r="DO2" s="19">
        <f t="shared" si="9"/>
        <v>0</v>
      </c>
      <c r="DP2" s="19">
        <f t="shared" si="9"/>
        <v>0</v>
      </c>
      <c r="DQ2" s="19">
        <f t="shared" si="9"/>
        <v>0</v>
      </c>
      <c r="DR2" s="19">
        <f t="shared" si="9"/>
        <v>0</v>
      </c>
      <c r="DS2" s="19">
        <f t="shared" si="9"/>
        <v>0</v>
      </c>
      <c r="DT2" s="19">
        <f t="shared" si="9"/>
        <v>0</v>
      </c>
      <c r="DU2" s="19">
        <f t="shared" si="9"/>
        <v>0</v>
      </c>
      <c r="DX2" s="12" t="str">
        <f>IF(MOD($G2,2)=0,"hold","break")</f>
        <v>hold</v>
      </c>
      <c r="DY2" s="15" t="str">
        <f>IF(DX2="break",DY1,IF(DY1="Op","Us","Op"))</f>
        <v>Op</v>
      </c>
      <c r="DZ2" s="15">
        <f>IF($Y2=$B$6,IF($DY2="Us",1,0),0)</f>
        <v>0</v>
      </c>
      <c r="EA2" s="15">
        <f t="shared" ref="EA2:EA30" si="10">IF(DY1="Op",ROUNDUP($G2/2,0),ROUNDDOWN($G2/2,0))*$Y2/5</f>
        <v>0</v>
      </c>
      <c r="EB2" s="15">
        <f t="shared" ref="EB2:EB30" si="11">($G2-$EA2)*$Y2/5</f>
        <v>0</v>
      </c>
      <c r="EC2" s="15">
        <f>IF($Y2=$B$6,IF($DY2="Op",1,0),0)</f>
        <v>1</v>
      </c>
      <c r="ED2" s="20" t="str">
        <f>IF($Z2="Us hold",$G2,"")</f>
        <v/>
      </c>
      <c r="EE2" s="20" t="str">
        <f>IF($Z2="Us break",$G2,"")</f>
        <v/>
      </c>
      <c r="EF2" s="20">
        <f>IF($Z2="Op hold",$G2,"")</f>
        <v>0</v>
      </c>
      <c r="EG2" s="20" t="str">
        <f>IF($Z2="Op break",$G2,"")</f>
        <v/>
      </c>
    </row>
    <row r="3" spans="1:137" ht="15">
      <c r="E3" t="s">
        <v>161</v>
      </c>
      <c r="F3" s="14">
        <v>2</v>
      </c>
      <c r="G3" s="16">
        <v>1</v>
      </c>
      <c r="H3" s="4"/>
      <c r="I3" s="4"/>
      <c r="J3" s="4"/>
      <c r="K3" s="4"/>
      <c r="L3" s="4">
        <v>1</v>
      </c>
      <c r="M3" s="4">
        <v>1</v>
      </c>
      <c r="N3" s="4">
        <v>1</v>
      </c>
      <c r="O3" s="4">
        <v>1</v>
      </c>
      <c r="P3" s="4">
        <v>1</v>
      </c>
      <c r="Q3" s="15"/>
      <c r="R3" s="15"/>
      <c r="S3" s="15"/>
      <c r="T3" s="15"/>
      <c r="U3" s="15"/>
      <c r="V3" s="15"/>
      <c r="W3" s="15"/>
      <c r="Y3" s="15">
        <f t="shared" ref="Y3:Y30" si="12">IF($F3&lt;$B$10+1,COUNTA($H3:$W3),0)</f>
        <v>5</v>
      </c>
      <c r="Z3" s="15" t="str">
        <f t="shared" si="4"/>
        <v>Op break</v>
      </c>
      <c r="AB3" t="s">
        <v>73</v>
      </c>
      <c r="AC3" s="2">
        <f>MAX(AI57:AX57)</f>
        <v>0.8</v>
      </c>
      <c r="AD3" s="30" t="str">
        <f>_xlfn.XLOOKUP(AC3,AI57:AX57,$AI$52:$AX$52)</f>
        <v>Player 2</v>
      </c>
      <c r="AE3" t="s">
        <v>74</v>
      </c>
      <c r="AH3" s="19">
        <f t="shared" ref="AH3:AH30" si="13">$F3</f>
        <v>2</v>
      </c>
      <c r="AI3" s="12">
        <f t="shared" si="5"/>
        <v>0</v>
      </c>
      <c r="AJ3" s="12">
        <f t="shared" si="5"/>
        <v>0</v>
      </c>
      <c r="AK3" s="12">
        <f t="shared" si="5"/>
        <v>0</v>
      </c>
      <c r="AL3" s="12">
        <f t="shared" si="5"/>
        <v>0</v>
      </c>
      <c r="AM3" s="12">
        <f t="shared" si="5"/>
        <v>0</v>
      </c>
      <c r="AN3" s="12">
        <f t="shared" si="5"/>
        <v>0</v>
      </c>
      <c r="AO3" s="12">
        <f t="shared" si="5"/>
        <v>0</v>
      </c>
      <c r="AP3" s="12">
        <f t="shared" si="5"/>
        <v>0</v>
      </c>
      <c r="AQ3" s="12">
        <f t="shared" si="5"/>
        <v>0</v>
      </c>
      <c r="AR3" s="12">
        <f t="shared" si="5"/>
        <v>0</v>
      </c>
      <c r="AS3" s="12">
        <f t="shared" si="5"/>
        <v>0</v>
      </c>
      <c r="AT3" s="12">
        <f t="shared" si="5"/>
        <v>0</v>
      </c>
      <c r="AU3" s="12">
        <f t="shared" si="5"/>
        <v>0</v>
      </c>
      <c r="AV3" s="12">
        <f t="shared" si="5"/>
        <v>0</v>
      </c>
      <c r="AW3" s="12">
        <f t="shared" si="5"/>
        <v>0</v>
      </c>
      <c r="AX3" s="12">
        <f t="shared" si="5"/>
        <v>0</v>
      </c>
      <c r="BA3" s="19">
        <f t="shared" ref="BA3:BA30" si="14">$F3</f>
        <v>2</v>
      </c>
      <c r="BB3" s="12">
        <f t="shared" si="6"/>
        <v>0</v>
      </c>
      <c r="BC3" s="12">
        <f t="shared" si="6"/>
        <v>0</v>
      </c>
      <c r="BD3" s="12">
        <f t="shared" si="6"/>
        <v>0</v>
      </c>
      <c r="BE3" s="12">
        <f t="shared" si="6"/>
        <v>0</v>
      </c>
      <c r="BF3" s="12">
        <f t="shared" si="6"/>
        <v>1</v>
      </c>
      <c r="BG3" s="12">
        <f t="shared" si="6"/>
        <v>1</v>
      </c>
      <c r="BH3" s="12">
        <f t="shared" si="6"/>
        <v>1</v>
      </c>
      <c r="BI3" s="12">
        <f t="shared" si="6"/>
        <v>1</v>
      </c>
      <c r="BJ3" s="12">
        <f t="shared" si="6"/>
        <v>1</v>
      </c>
      <c r="BK3" s="12">
        <f t="shared" si="6"/>
        <v>0</v>
      </c>
      <c r="BL3" s="12">
        <f t="shared" si="6"/>
        <v>0</v>
      </c>
      <c r="BM3" s="12">
        <f t="shared" si="6"/>
        <v>0</v>
      </c>
      <c r="BN3" s="12">
        <f t="shared" si="6"/>
        <v>0</v>
      </c>
      <c r="BO3" s="12">
        <f t="shared" si="6"/>
        <v>0</v>
      </c>
      <c r="BP3" s="12">
        <f t="shared" si="6"/>
        <v>0</v>
      </c>
      <c r="BQ3" s="12">
        <f t="shared" si="6"/>
        <v>0</v>
      </c>
      <c r="BT3" s="19">
        <f t="shared" ref="BT3:BT30" si="15">$F3</f>
        <v>2</v>
      </c>
      <c r="BU3" s="12">
        <f t="shared" si="7"/>
        <v>0</v>
      </c>
      <c r="BV3" s="12">
        <f t="shared" si="7"/>
        <v>0</v>
      </c>
      <c r="BW3" s="12">
        <f t="shared" si="7"/>
        <v>0</v>
      </c>
      <c r="BX3" s="12">
        <f t="shared" si="7"/>
        <v>0</v>
      </c>
      <c r="BY3" s="12">
        <f t="shared" si="7"/>
        <v>0</v>
      </c>
      <c r="BZ3" s="12">
        <f t="shared" si="7"/>
        <v>0</v>
      </c>
      <c r="CA3" s="12">
        <f t="shared" si="7"/>
        <v>0</v>
      </c>
      <c r="CB3" s="12">
        <f t="shared" si="7"/>
        <v>0</v>
      </c>
      <c r="CC3" s="12">
        <f t="shared" si="7"/>
        <v>0</v>
      </c>
      <c r="CD3" s="12">
        <f t="shared" si="7"/>
        <v>0</v>
      </c>
      <c r="CE3" s="12">
        <f t="shared" si="7"/>
        <v>0</v>
      </c>
      <c r="CF3" s="12">
        <f t="shared" si="7"/>
        <v>0</v>
      </c>
      <c r="CG3" s="12">
        <f t="shared" si="7"/>
        <v>0</v>
      </c>
      <c r="CH3" s="12">
        <f t="shared" si="7"/>
        <v>0</v>
      </c>
      <c r="CI3" s="12">
        <f t="shared" si="7"/>
        <v>0</v>
      </c>
      <c r="CJ3" s="12">
        <f t="shared" si="7"/>
        <v>0</v>
      </c>
      <c r="CM3" s="19">
        <f t="shared" ref="CM3:CM30" si="16">$F3</f>
        <v>2</v>
      </c>
      <c r="CN3" s="12">
        <f t="shared" si="8"/>
        <v>0</v>
      </c>
      <c r="CO3" s="12">
        <f t="shared" si="8"/>
        <v>0</v>
      </c>
      <c r="CP3" s="12">
        <f t="shared" si="8"/>
        <v>0</v>
      </c>
      <c r="CQ3" s="12">
        <f t="shared" si="8"/>
        <v>0</v>
      </c>
      <c r="CR3" s="12">
        <f t="shared" si="8"/>
        <v>1</v>
      </c>
      <c r="CS3" s="12">
        <f t="shared" si="8"/>
        <v>1</v>
      </c>
      <c r="CT3" s="12">
        <f t="shared" si="8"/>
        <v>1</v>
      </c>
      <c r="CU3" s="12">
        <f t="shared" si="8"/>
        <v>1</v>
      </c>
      <c r="CV3" s="12">
        <f t="shared" si="8"/>
        <v>1</v>
      </c>
      <c r="CW3" s="12">
        <f t="shared" si="8"/>
        <v>0</v>
      </c>
      <c r="CX3" s="12">
        <f t="shared" si="8"/>
        <v>0</v>
      </c>
      <c r="CY3" s="12">
        <f t="shared" si="8"/>
        <v>0</v>
      </c>
      <c r="CZ3" s="12">
        <f t="shared" si="8"/>
        <v>0</v>
      </c>
      <c r="DA3" s="12">
        <f t="shared" si="8"/>
        <v>0</v>
      </c>
      <c r="DB3" s="12">
        <f t="shared" si="8"/>
        <v>0</v>
      </c>
      <c r="DC3" s="12">
        <f t="shared" si="8"/>
        <v>0</v>
      </c>
      <c r="DF3" s="19">
        <f t="shared" ref="DF3:DU30" si="17">IF($DY2="Op",H3,0)</f>
        <v>0</v>
      </c>
      <c r="DG3" s="19">
        <f t="shared" si="9"/>
        <v>0</v>
      </c>
      <c r="DH3" s="19">
        <f t="shared" si="9"/>
        <v>0</v>
      </c>
      <c r="DI3" s="19">
        <f t="shared" si="9"/>
        <v>0</v>
      </c>
      <c r="DJ3" s="19">
        <f t="shared" si="9"/>
        <v>1</v>
      </c>
      <c r="DK3" s="19">
        <f t="shared" si="9"/>
        <v>1</v>
      </c>
      <c r="DL3" s="19">
        <f t="shared" si="9"/>
        <v>1</v>
      </c>
      <c r="DM3" s="19">
        <f t="shared" si="9"/>
        <v>1</v>
      </c>
      <c r="DN3" s="19">
        <f t="shared" si="9"/>
        <v>1</v>
      </c>
      <c r="DO3" s="19">
        <f t="shared" si="9"/>
        <v>0</v>
      </c>
      <c r="DP3" s="19">
        <f t="shared" si="9"/>
        <v>0</v>
      </c>
      <c r="DQ3" s="19">
        <f t="shared" si="9"/>
        <v>0</v>
      </c>
      <c r="DR3" s="19">
        <f t="shared" si="9"/>
        <v>0</v>
      </c>
      <c r="DS3" s="19">
        <f t="shared" si="9"/>
        <v>0</v>
      </c>
      <c r="DT3" s="19">
        <f t="shared" si="9"/>
        <v>0</v>
      </c>
      <c r="DU3" s="19">
        <f t="shared" si="9"/>
        <v>0</v>
      </c>
      <c r="DX3" s="15" t="str">
        <f>IF(MOD('Game (2)'!$G3,2)=0,"hold","break")</f>
        <v>break</v>
      </c>
      <c r="DY3" s="15" t="str">
        <f t="shared" ref="DY3:DY30" si="18">IF(DX3="break",DY2,IF(DY2="Op","Us","Op"))</f>
        <v>Op</v>
      </c>
      <c r="DZ3" s="15">
        <f t="shared" ref="DZ3:DZ30" si="19">IF($Y3=$B$6,IF($DY3="Us",1,0),0)</f>
        <v>0</v>
      </c>
      <c r="EA3" s="15">
        <f t="shared" si="10"/>
        <v>1</v>
      </c>
      <c r="EB3" s="15">
        <f t="shared" si="11"/>
        <v>0</v>
      </c>
      <c r="EC3" s="15">
        <f t="shared" ref="EC3:EC30" si="20">IF($Y3=$B$6,IF($DY3="Op",1,0),0)</f>
        <v>1</v>
      </c>
      <c r="ED3" s="20" t="str">
        <f t="shared" ref="ED3:ED30" si="21">IF($Z3="Us hold",$G3,"")</f>
        <v/>
      </c>
      <c r="EE3" s="20" t="str">
        <f t="shared" ref="EE3:EE30" si="22">IF($Z3="Us break",$G3,"")</f>
        <v/>
      </c>
      <c r="EF3" s="20" t="str">
        <f t="shared" ref="EF3:EF30" si="23">IF($Z3="Op hold",$G3,"")</f>
        <v/>
      </c>
      <c r="EG3" s="20">
        <f t="shared" ref="EG3:EG30" si="24">IF($Z3="Op break",$G3,"")</f>
        <v>1</v>
      </c>
    </row>
    <row r="4" spans="1:137" ht="15">
      <c r="E4" t="s">
        <v>162</v>
      </c>
      <c r="F4" s="11">
        <v>3</v>
      </c>
      <c r="G4" s="13">
        <v>2</v>
      </c>
      <c r="H4" s="49">
        <v>1</v>
      </c>
      <c r="I4" s="49"/>
      <c r="J4" s="49">
        <v>1</v>
      </c>
      <c r="K4" s="49">
        <v>1</v>
      </c>
      <c r="L4" s="49">
        <v>1</v>
      </c>
      <c r="M4" s="49"/>
      <c r="N4" s="49"/>
      <c r="O4" s="49">
        <v>1</v>
      </c>
      <c r="P4" s="49"/>
      <c r="Q4" s="12"/>
      <c r="R4" s="12"/>
      <c r="S4" s="12"/>
      <c r="T4" s="12"/>
      <c r="U4" s="12"/>
      <c r="V4" s="12"/>
      <c r="W4" s="12"/>
      <c r="Y4" s="12">
        <f t="shared" si="12"/>
        <v>5</v>
      </c>
      <c r="Z4" s="12" t="str">
        <f t="shared" si="4"/>
        <v>Us hold</v>
      </c>
      <c r="AB4" t="s">
        <v>78</v>
      </c>
      <c r="AC4" s="2">
        <f>MAX(AI46:AX46)</f>
        <v>0.66666666666666663</v>
      </c>
      <c r="AD4" s="30" t="str">
        <f>_xlfn.XLOOKUP(AC4,AI46:AX46,$AI$45:$AX$45)</f>
        <v>Marius</v>
      </c>
      <c r="AE4" t="s">
        <v>79</v>
      </c>
      <c r="AH4" s="19">
        <f t="shared" si="13"/>
        <v>3</v>
      </c>
      <c r="AI4" s="12">
        <f t="shared" si="5"/>
        <v>1</v>
      </c>
      <c r="AJ4" s="12">
        <f t="shared" si="5"/>
        <v>0</v>
      </c>
      <c r="AK4" s="12">
        <f t="shared" si="5"/>
        <v>1</v>
      </c>
      <c r="AL4" s="12">
        <f t="shared" si="5"/>
        <v>1</v>
      </c>
      <c r="AM4" s="12">
        <f t="shared" si="5"/>
        <v>1</v>
      </c>
      <c r="AN4" s="12">
        <f t="shared" si="5"/>
        <v>0</v>
      </c>
      <c r="AO4" s="12">
        <f t="shared" si="5"/>
        <v>0</v>
      </c>
      <c r="AP4" s="12">
        <f t="shared" si="5"/>
        <v>1</v>
      </c>
      <c r="AQ4" s="12">
        <f t="shared" si="5"/>
        <v>0</v>
      </c>
      <c r="AR4" s="12">
        <f t="shared" si="5"/>
        <v>0</v>
      </c>
      <c r="AS4" s="12">
        <f t="shared" si="5"/>
        <v>0</v>
      </c>
      <c r="AT4" s="12">
        <f t="shared" si="5"/>
        <v>0</v>
      </c>
      <c r="AU4" s="12">
        <f t="shared" si="5"/>
        <v>0</v>
      </c>
      <c r="AV4" s="12">
        <f t="shared" si="5"/>
        <v>0</v>
      </c>
      <c r="AW4" s="12">
        <f t="shared" si="5"/>
        <v>0</v>
      </c>
      <c r="AX4" s="12">
        <f t="shared" si="5"/>
        <v>0</v>
      </c>
      <c r="BA4" s="19">
        <f t="shared" si="14"/>
        <v>3</v>
      </c>
      <c r="BB4" s="12">
        <f t="shared" si="6"/>
        <v>1</v>
      </c>
      <c r="BC4" s="12">
        <f t="shared" si="6"/>
        <v>0</v>
      </c>
      <c r="BD4" s="12">
        <f t="shared" si="6"/>
        <v>1</v>
      </c>
      <c r="BE4" s="12">
        <f t="shared" si="6"/>
        <v>1</v>
      </c>
      <c r="BF4" s="12">
        <f t="shared" si="6"/>
        <v>1</v>
      </c>
      <c r="BG4" s="12">
        <f t="shared" si="6"/>
        <v>0</v>
      </c>
      <c r="BH4" s="12">
        <f t="shared" si="6"/>
        <v>0</v>
      </c>
      <c r="BI4" s="12">
        <f t="shared" si="6"/>
        <v>1</v>
      </c>
      <c r="BJ4" s="12">
        <f t="shared" si="6"/>
        <v>0</v>
      </c>
      <c r="BK4" s="12">
        <f t="shared" si="6"/>
        <v>0</v>
      </c>
      <c r="BL4" s="12">
        <f t="shared" si="6"/>
        <v>0</v>
      </c>
      <c r="BM4" s="12">
        <f t="shared" si="6"/>
        <v>0</v>
      </c>
      <c r="BN4" s="12">
        <f t="shared" si="6"/>
        <v>0</v>
      </c>
      <c r="BO4" s="12">
        <f t="shared" si="6"/>
        <v>0</v>
      </c>
      <c r="BP4" s="12">
        <f t="shared" si="6"/>
        <v>0</v>
      </c>
      <c r="BQ4" s="12">
        <f t="shared" si="6"/>
        <v>0</v>
      </c>
      <c r="BT4" s="19">
        <f t="shared" si="15"/>
        <v>3</v>
      </c>
      <c r="BU4" s="12">
        <f t="shared" si="7"/>
        <v>1</v>
      </c>
      <c r="BV4" s="12">
        <f t="shared" si="7"/>
        <v>0</v>
      </c>
      <c r="BW4" s="12">
        <f t="shared" si="7"/>
        <v>1</v>
      </c>
      <c r="BX4" s="12">
        <f t="shared" si="7"/>
        <v>1</v>
      </c>
      <c r="BY4" s="12">
        <f t="shared" si="7"/>
        <v>1</v>
      </c>
      <c r="BZ4" s="12">
        <f t="shared" si="7"/>
        <v>0</v>
      </c>
      <c r="CA4" s="12">
        <f t="shared" si="7"/>
        <v>0</v>
      </c>
      <c r="CB4" s="12">
        <f t="shared" si="7"/>
        <v>1</v>
      </c>
      <c r="CC4" s="12">
        <f t="shared" si="7"/>
        <v>0</v>
      </c>
      <c r="CD4" s="12">
        <f t="shared" si="7"/>
        <v>0</v>
      </c>
      <c r="CE4" s="12">
        <f t="shared" si="7"/>
        <v>0</v>
      </c>
      <c r="CF4" s="12">
        <f t="shared" si="7"/>
        <v>0</v>
      </c>
      <c r="CG4" s="12">
        <f t="shared" si="7"/>
        <v>0</v>
      </c>
      <c r="CH4" s="12">
        <f t="shared" si="7"/>
        <v>0</v>
      </c>
      <c r="CI4" s="12">
        <f t="shared" si="7"/>
        <v>0</v>
      </c>
      <c r="CJ4" s="12">
        <f t="shared" si="7"/>
        <v>0</v>
      </c>
      <c r="CM4" s="19">
        <f t="shared" si="16"/>
        <v>3</v>
      </c>
      <c r="CN4" s="12">
        <f t="shared" si="8"/>
        <v>0</v>
      </c>
      <c r="CO4" s="12">
        <f t="shared" si="8"/>
        <v>0</v>
      </c>
      <c r="CP4" s="12">
        <f t="shared" si="8"/>
        <v>0</v>
      </c>
      <c r="CQ4" s="12">
        <f t="shared" si="8"/>
        <v>0</v>
      </c>
      <c r="CR4" s="12">
        <f t="shared" si="8"/>
        <v>0</v>
      </c>
      <c r="CS4" s="12">
        <f t="shared" si="8"/>
        <v>0</v>
      </c>
      <c r="CT4" s="12">
        <f t="shared" si="8"/>
        <v>0</v>
      </c>
      <c r="CU4" s="12">
        <f t="shared" si="8"/>
        <v>0</v>
      </c>
      <c r="CV4" s="12">
        <f t="shared" si="8"/>
        <v>0</v>
      </c>
      <c r="CW4" s="12">
        <f t="shared" si="8"/>
        <v>0</v>
      </c>
      <c r="CX4" s="12">
        <f t="shared" si="8"/>
        <v>0</v>
      </c>
      <c r="CY4" s="12">
        <f t="shared" si="8"/>
        <v>0</v>
      </c>
      <c r="CZ4" s="12">
        <f t="shared" si="8"/>
        <v>0</v>
      </c>
      <c r="DA4" s="12">
        <f t="shared" si="8"/>
        <v>0</v>
      </c>
      <c r="DB4" s="12">
        <f t="shared" si="8"/>
        <v>0</v>
      </c>
      <c r="DC4" s="12">
        <f t="shared" si="8"/>
        <v>0</v>
      </c>
      <c r="DF4" s="19">
        <f t="shared" si="17"/>
        <v>1</v>
      </c>
      <c r="DG4" s="19">
        <f t="shared" si="9"/>
        <v>0</v>
      </c>
      <c r="DH4" s="19">
        <f t="shared" si="9"/>
        <v>1</v>
      </c>
      <c r="DI4" s="19">
        <f t="shared" si="9"/>
        <v>1</v>
      </c>
      <c r="DJ4" s="19">
        <f t="shared" si="9"/>
        <v>1</v>
      </c>
      <c r="DK4" s="19">
        <f t="shared" si="9"/>
        <v>0</v>
      </c>
      <c r="DL4" s="19">
        <f t="shared" si="9"/>
        <v>0</v>
      </c>
      <c r="DM4" s="19">
        <f t="shared" si="9"/>
        <v>1</v>
      </c>
      <c r="DN4" s="19">
        <f t="shared" si="9"/>
        <v>0</v>
      </c>
      <c r="DO4" s="19">
        <f t="shared" si="9"/>
        <v>0</v>
      </c>
      <c r="DP4" s="19">
        <f t="shared" si="9"/>
        <v>0</v>
      </c>
      <c r="DQ4" s="19">
        <f t="shared" si="9"/>
        <v>0</v>
      </c>
      <c r="DR4" s="19">
        <f t="shared" si="9"/>
        <v>0</v>
      </c>
      <c r="DS4" s="19">
        <f t="shared" si="9"/>
        <v>0</v>
      </c>
      <c r="DT4" s="19">
        <f t="shared" si="9"/>
        <v>0</v>
      </c>
      <c r="DU4" s="19">
        <f t="shared" si="9"/>
        <v>0</v>
      </c>
      <c r="DX4" s="12" t="str">
        <f>IF(MOD('Game (2)'!$G4,2)=0,"hold","break")</f>
        <v>hold</v>
      </c>
      <c r="DY4" s="15" t="str">
        <f t="shared" si="18"/>
        <v>Us</v>
      </c>
      <c r="DZ4" s="15">
        <f t="shared" si="19"/>
        <v>1</v>
      </c>
      <c r="EA4" s="15">
        <f t="shared" si="10"/>
        <v>1</v>
      </c>
      <c r="EB4" s="15">
        <f t="shared" si="11"/>
        <v>1</v>
      </c>
      <c r="EC4" s="15">
        <f t="shared" si="20"/>
        <v>0</v>
      </c>
      <c r="ED4" s="20">
        <f t="shared" si="21"/>
        <v>2</v>
      </c>
      <c r="EE4" s="20" t="str">
        <f t="shared" si="22"/>
        <v/>
      </c>
      <c r="EF4" s="20" t="str">
        <f t="shared" si="23"/>
        <v/>
      </c>
      <c r="EG4" s="20" t="str">
        <f t="shared" si="24"/>
        <v/>
      </c>
    </row>
    <row r="5" spans="1:137" ht="15">
      <c r="A5" t="s">
        <v>163</v>
      </c>
      <c r="B5" s="28" t="s">
        <v>164</v>
      </c>
      <c r="F5" s="14">
        <v>4</v>
      </c>
      <c r="G5" s="16">
        <v>1</v>
      </c>
      <c r="H5" s="4"/>
      <c r="I5" s="4">
        <v>1</v>
      </c>
      <c r="J5" s="4"/>
      <c r="K5" s="4"/>
      <c r="L5" s="4"/>
      <c r="M5" s="4">
        <v>1</v>
      </c>
      <c r="N5" s="4">
        <v>1</v>
      </c>
      <c r="O5" s="4">
        <v>1</v>
      </c>
      <c r="P5" s="4">
        <v>1</v>
      </c>
      <c r="Q5" s="15"/>
      <c r="R5" s="15"/>
      <c r="S5" s="15"/>
      <c r="T5" s="15"/>
      <c r="U5" s="15"/>
      <c r="V5" s="15"/>
      <c r="W5" s="15"/>
      <c r="Y5" s="15">
        <f t="shared" si="12"/>
        <v>5</v>
      </c>
      <c r="Z5" s="15" t="str">
        <f t="shared" si="4"/>
        <v>Us break</v>
      </c>
      <c r="AB5" t="s">
        <v>83</v>
      </c>
      <c r="AC5" s="2">
        <f>MAX(AI58:AX58)</f>
        <v>0.42857142857142866</v>
      </c>
      <c r="AD5" s="30" t="str">
        <f>_xlfn.XLOOKUP(AC5,AI58:AX58,$AI$52:$AX$52)</f>
        <v>Player 9</v>
      </c>
      <c r="AE5" t="s">
        <v>84</v>
      </c>
      <c r="AH5" s="19">
        <f t="shared" si="13"/>
        <v>4</v>
      </c>
      <c r="AI5" s="12">
        <f t="shared" si="5"/>
        <v>0</v>
      </c>
      <c r="AJ5" s="12">
        <f t="shared" si="5"/>
        <v>1</v>
      </c>
      <c r="AK5" s="12">
        <f t="shared" si="5"/>
        <v>0</v>
      </c>
      <c r="AL5" s="12">
        <f t="shared" si="5"/>
        <v>0</v>
      </c>
      <c r="AM5" s="12">
        <f t="shared" si="5"/>
        <v>0</v>
      </c>
      <c r="AN5" s="12">
        <f t="shared" si="5"/>
        <v>1</v>
      </c>
      <c r="AO5" s="12">
        <f t="shared" si="5"/>
        <v>1</v>
      </c>
      <c r="AP5" s="12">
        <f t="shared" si="5"/>
        <v>1</v>
      </c>
      <c r="AQ5" s="12">
        <f t="shared" si="5"/>
        <v>1</v>
      </c>
      <c r="AR5" s="12">
        <f t="shared" si="5"/>
        <v>0</v>
      </c>
      <c r="AS5" s="12">
        <f t="shared" si="5"/>
        <v>0</v>
      </c>
      <c r="AT5" s="12">
        <f t="shared" si="5"/>
        <v>0</v>
      </c>
      <c r="AU5" s="12">
        <f t="shared" si="5"/>
        <v>0</v>
      </c>
      <c r="AV5" s="12">
        <f t="shared" si="5"/>
        <v>0</v>
      </c>
      <c r="AW5" s="12">
        <f t="shared" si="5"/>
        <v>0</v>
      </c>
      <c r="AX5" s="12">
        <f t="shared" si="5"/>
        <v>0</v>
      </c>
      <c r="BA5" s="19">
        <f t="shared" si="14"/>
        <v>4</v>
      </c>
      <c r="BB5" s="12">
        <f t="shared" si="6"/>
        <v>0</v>
      </c>
      <c r="BC5" s="12">
        <f t="shared" si="6"/>
        <v>0</v>
      </c>
      <c r="BD5" s="12">
        <f t="shared" si="6"/>
        <v>0</v>
      </c>
      <c r="BE5" s="12">
        <f t="shared" si="6"/>
        <v>0</v>
      </c>
      <c r="BF5" s="12">
        <f t="shared" si="6"/>
        <v>0</v>
      </c>
      <c r="BG5" s="12">
        <f t="shared" si="6"/>
        <v>0</v>
      </c>
      <c r="BH5" s="12">
        <f t="shared" si="6"/>
        <v>0</v>
      </c>
      <c r="BI5" s="12">
        <f t="shared" si="6"/>
        <v>0</v>
      </c>
      <c r="BJ5" s="12">
        <f t="shared" si="6"/>
        <v>0</v>
      </c>
      <c r="BK5" s="12">
        <f t="shared" si="6"/>
        <v>0</v>
      </c>
      <c r="BL5" s="12">
        <f t="shared" si="6"/>
        <v>0</v>
      </c>
      <c r="BM5" s="12">
        <f t="shared" si="6"/>
        <v>0</v>
      </c>
      <c r="BN5" s="12">
        <f t="shared" si="6"/>
        <v>0</v>
      </c>
      <c r="BO5" s="12">
        <f t="shared" si="6"/>
        <v>0</v>
      </c>
      <c r="BP5" s="12">
        <f t="shared" si="6"/>
        <v>0</v>
      </c>
      <c r="BQ5" s="12">
        <f t="shared" si="6"/>
        <v>0</v>
      </c>
      <c r="BT5" s="19">
        <f t="shared" si="15"/>
        <v>4</v>
      </c>
      <c r="BU5" s="12">
        <f t="shared" si="7"/>
        <v>0</v>
      </c>
      <c r="BV5" s="12">
        <f t="shared" si="7"/>
        <v>1</v>
      </c>
      <c r="BW5" s="12">
        <f t="shared" si="7"/>
        <v>0</v>
      </c>
      <c r="BX5" s="12">
        <f t="shared" si="7"/>
        <v>0</v>
      </c>
      <c r="BY5" s="12">
        <f t="shared" si="7"/>
        <v>0</v>
      </c>
      <c r="BZ5" s="12">
        <f t="shared" si="7"/>
        <v>1</v>
      </c>
      <c r="CA5" s="12">
        <f t="shared" si="7"/>
        <v>1</v>
      </c>
      <c r="CB5" s="12">
        <f t="shared" si="7"/>
        <v>1</v>
      </c>
      <c r="CC5" s="12">
        <f t="shared" si="7"/>
        <v>1</v>
      </c>
      <c r="CD5" s="12">
        <f t="shared" si="7"/>
        <v>0</v>
      </c>
      <c r="CE5" s="12">
        <f t="shared" si="7"/>
        <v>0</v>
      </c>
      <c r="CF5" s="12">
        <f t="shared" si="7"/>
        <v>0</v>
      </c>
      <c r="CG5" s="12">
        <f t="shared" si="7"/>
        <v>0</v>
      </c>
      <c r="CH5" s="12">
        <f t="shared" si="7"/>
        <v>0</v>
      </c>
      <c r="CI5" s="12">
        <f t="shared" si="7"/>
        <v>0</v>
      </c>
      <c r="CJ5" s="12">
        <f t="shared" si="7"/>
        <v>0</v>
      </c>
      <c r="CM5" s="19">
        <f t="shared" si="16"/>
        <v>4</v>
      </c>
      <c r="CN5" s="12">
        <f t="shared" si="8"/>
        <v>0</v>
      </c>
      <c r="CO5" s="12">
        <f t="shared" si="8"/>
        <v>0</v>
      </c>
      <c r="CP5" s="12">
        <f t="shared" si="8"/>
        <v>0</v>
      </c>
      <c r="CQ5" s="12">
        <f t="shared" si="8"/>
        <v>0</v>
      </c>
      <c r="CR5" s="12">
        <f t="shared" si="8"/>
        <v>0</v>
      </c>
      <c r="CS5" s="12">
        <f t="shared" si="8"/>
        <v>0</v>
      </c>
      <c r="CT5" s="12">
        <f t="shared" si="8"/>
        <v>0</v>
      </c>
      <c r="CU5" s="12">
        <f t="shared" si="8"/>
        <v>0</v>
      </c>
      <c r="CV5" s="12">
        <f t="shared" si="8"/>
        <v>0</v>
      </c>
      <c r="CW5" s="12">
        <f t="shared" si="8"/>
        <v>0</v>
      </c>
      <c r="CX5" s="12">
        <f t="shared" si="8"/>
        <v>0</v>
      </c>
      <c r="CY5" s="12">
        <f t="shared" si="8"/>
        <v>0</v>
      </c>
      <c r="CZ5" s="12">
        <f t="shared" si="8"/>
        <v>0</v>
      </c>
      <c r="DA5" s="12">
        <f t="shared" si="8"/>
        <v>0</v>
      </c>
      <c r="DB5" s="12">
        <f t="shared" si="8"/>
        <v>0</v>
      </c>
      <c r="DC5" s="12">
        <f t="shared" si="8"/>
        <v>0</v>
      </c>
      <c r="DF5" s="19">
        <f t="shared" si="17"/>
        <v>0</v>
      </c>
      <c r="DG5" s="19">
        <f t="shared" si="9"/>
        <v>0</v>
      </c>
      <c r="DH5" s="19">
        <f t="shared" si="9"/>
        <v>0</v>
      </c>
      <c r="DI5" s="19">
        <f t="shared" si="9"/>
        <v>0</v>
      </c>
      <c r="DJ5" s="19">
        <f t="shared" si="9"/>
        <v>0</v>
      </c>
      <c r="DK5" s="19">
        <f t="shared" si="9"/>
        <v>0</v>
      </c>
      <c r="DL5" s="19">
        <f t="shared" si="9"/>
        <v>0</v>
      </c>
      <c r="DM5" s="19">
        <f t="shared" si="9"/>
        <v>0</v>
      </c>
      <c r="DN5" s="19">
        <f t="shared" si="9"/>
        <v>0</v>
      </c>
      <c r="DO5" s="19">
        <f t="shared" si="9"/>
        <v>0</v>
      </c>
      <c r="DP5" s="19">
        <f t="shared" si="9"/>
        <v>0</v>
      </c>
      <c r="DQ5" s="19">
        <f t="shared" si="9"/>
        <v>0</v>
      </c>
      <c r="DR5" s="19">
        <f t="shared" si="9"/>
        <v>0</v>
      </c>
      <c r="DS5" s="19">
        <f t="shared" si="9"/>
        <v>0</v>
      </c>
      <c r="DT5" s="19">
        <f t="shared" si="9"/>
        <v>0</v>
      </c>
      <c r="DU5" s="19">
        <f t="shared" si="9"/>
        <v>0</v>
      </c>
      <c r="DX5" s="15" t="str">
        <f>IF(MOD('Game (2)'!$G5,2)=0,"hold","break")</f>
        <v>break</v>
      </c>
      <c r="DY5" s="15" t="str">
        <f t="shared" si="18"/>
        <v>Us</v>
      </c>
      <c r="DZ5" s="15">
        <f t="shared" si="19"/>
        <v>1</v>
      </c>
      <c r="EA5" s="15">
        <f t="shared" si="10"/>
        <v>0</v>
      </c>
      <c r="EB5" s="15">
        <f t="shared" si="11"/>
        <v>1</v>
      </c>
      <c r="EC5" s="15">
        <f t="shared" si="20"/>
        <v>0</v>
      </c>
      <c r="ED5" s="20" t="str">
        <f t="shared" si="21"/>
        <v/>
      </c>
      <c r="EE5" s="20">
        <f t="shared" si="22"/>
        <v>1</v>
      </c>
      <c r="EF5" s="20" t="str">
        <f t="shared" si="23"/>
        <v/>
      </c>
      <c r="EG5" s="20" t="str">
        <f t="shared" si="24"/>
        <v/>
      </c>
    </row>
    <row r="6" spans="1:137" ht="15">
      <c r="A6" t="s">
        <v>165</v>
      </c>
      <c r="B6" s="28">
        <v>5</v>
      </c>
      <c r="F6" s="11">
        <v>5</v>
      </c>
      <c r="G6" s="13">
        <v>0</v>
      </c>
      <c r="H6" s="49">
        <v>1</v>
      </c>
      <c r="I6" s="49"/>
      <c r="J6" s="49">
        <v>1</v>
      </c>
      <c r="K6" s="49">
        <v>1</v>
      </c>
      <c r="L6" s="49">
        <v>1</v>
      </c>
      <c r="M6" s="49"/>
      <c r="N6" s="49"/>
      <c r="O6" s="49">
        <v>1</v>
      </c>
      <c r="P6" s="49"/>
      <c r="Q6" s="12"/>
      <c r="R6" s="12"/>
      <c r="S6" s="12"/>
      <c r="T6" s="12"/>
      <c r="U6" s="12"/>
      <c r="V6" s="12"/>
      <c r="W6" s="12"/>
      <c r="Y6" s="12">
        <f t="shared" si="12"/>
        <v>5</v>
      </c>
      <c r="Z6" s="12" t="str">
        <f t="shared" si="4"/>
        <v>Op hold</v>
      </c>
      <c r="AB6" t="s">
        <v>88</v>
      </c>
      <c r="AC6" s="2">
        <f>MAX(AI48:AX48)</f>
        <v>0.66666666666666663</v>
      </c>
      <c r="AD6" s="30" t="str">
        <f>_xlfn.XLOOKUP(AC6,AI48:AX48,$AI$45:$AX$45)</f>
        <v>Matt</v>
      </c>
      <c r="AE6" t="s">
        <v>89</v>
      </c>
      <c r="AH6" s="19">
        <f t="shared" si="13"/>
        <v>5</v>
      </c>
      <c r="AI6" s="12">
        <f t="shared" si="5"/>
        <v>0</v>
      </c>
      <c r="AJ6" s="12">
        <f t="shared" si="5"/>
        <v>0</v>
      </c>
      <c r="AK6" s="12">
        <f t="shared" si="5"/>
        <v>0</v>
      </c>
      <c r="AL6" s="12">
        <f t="shared" si="5"/>
        <v>0</v>
      </c>
      <c r="AM6" s="12">
        <f t="shared" si="5"/>
        <v>0</v>
      </c>
      <c r="AN6" s="12">
        <f t="shared" si="5"/>
        <v>0</v>
      </c>
      <c r="AO6" s="12">
        <f t="shared" si="5"/>
        <v>0</v>
      </c>
      <c r="AP6" s="12">
        <f t="shared" si="5"/>
        <v>0</v>
      </c>
      <c r="AQ6" s="12">
        <f t="shared" si="5"/>
        <v>0</v>
      </c>
      <c r="AR6" s="12">
        <f t="shared" si="5"/>
        <v>0</v>
      </c>
      <c r="AS6" s="12">
        <f t="shared" si="5"/>
        <v>0</v>
      </c>
      <c r="AT6" s="12">
        <f t="shared" si="5"/>
        <v>0</v>
      </c>
      <c r="AU6" s="12">
        <f t="shared" si="5"/>
        <v>0</v>
      </c>
      <c r="AV6" s="12">
        <f t="shared" si="5"/>
        <v>0</v>
      </c>
      <c r="AW6" s="12">
        <f t="shared" si="5"/>
        <v>0</v>
      </c>
      <c r="AX6" s="12">
        <f t="shared" si="5"/>
        <v>0</v>
      </c>
      <c r="BA6" s="19">
        <f t="shared" si="14"/>
        <v>5</v>
      </c>
      <c r="BB6" s="12">
        <f t="shared" si="6"/>
        <v>0</v>
      </c>
      <c r="BC6" s="12">
        <f t="shared" si="6"/>
        <v>0</v>
      </c>
      <c r="BD6" s="12">
        <f t="shared" si="6"/>
        <v>0</v>
      </c>
      <c r="BE6" s="12">
        <f t="shared" si="6"/>
        <v>0</v>
      </c>
      <c r="BF6" s="12">
        <f t="shared" si="6"/>
        <v>0</v>
      </c>
      <c r="BG6" s="12">
        <f t="shared" si="6"/>
        <v>0</v>
      </c>
      <c r="BH6" s="12">
        <f t="shared" si="6"/>
        <v>0</v>
      </c>
      <c r="BI6" s="12">
        <f t="shared" si="6"/>
        <v>0</v>
      </c>
      <c r="BJ6" s="12">
        <f t="shared" si="6"/>
        <v>0</v>
      </c>
      <c r="BK6" s="12">
        <f t="shared" si="6"/>
        <v>0</v>
      </c>
      <c r="BL6" s="12">
        <f t="shared" si="6"/>
        <v>0</v>
      </c>
      <c r="BM6" s="12">
        <f t="shared" si="6"/>
        <v>0</v>
      </c>
      <c r="BN6" s="12">
        <f t="shared" si="6"/>
        <v>0</v>
      </c>
      <c r="BO6" s="12">
        <f t="shared" si="6"/>
        <v>0</v>
      </c>
      <c r="BP6" s="12">
        <f t="shared" si="6"/>
        <v>0</v>
      </c>
      <c r="BQ6" s="12">
        <f t="shared" si="6"/>
        <v>0</v>
      </c>
      <c r="BT6" s="19">
        <f t="shared" si="15"/>
        <v>5</v>
      </c>
      <c r="BU6" s="12">
        <f t="shared" si="7"/>
        <v>0</v>
      </c>
      <c r="BV6" s="12">
        <f t="shared" si="7"/>
        <v>0</v>
      </c>
      <c r="BW6" s="12">
        <f t="shared" si="7"/>
        <v>0</v>
      </c>
      <c r="BX6" s="12">
        <f t="shared" si="7"/>
        <v>0</v>
      </c>
      <c r="BY6" s="12">
        <f t="shared" si="7"/>
        <v>0</v>
      </c>
      <c r="BZ6" s="12">
        <f t="shared" si="7"/>
        <v>0</v>
      </c>
      <c r="CA6" s="12">
        <f t="shared" si="7"/>
        <v>0</v>
      </c>
      <c r="CB6" s="12">
        <f t="shared" si="7"/>
        <v>0</v>
      </c>
      <c r="CC6" s="12">
        <f t="shared" si="7"/>
        <v>0</v>
      </c>
      <c r="CD6" s="12">
        <f t="shared" si="7"/>
        <v>0</v>
      </c>
      <c r="CE6" s="12">
        <f t="shared" si="7"/>
        <v>0</v>
      </c>
      <c r="CF6" s="12">
        <f t="shared" si="7"/>
        <v>0</v>
      </c>
      <c r="CG6" s="12">
        <f t="shared" si="7"/>
        <v>0</v>
      </c>
      <c r="CH6" s="12">
        <f t="shared" si="7"/>
        <v>0</v>
      </c>
      <c r="CI6" s="12">
        <f t="shared" si="7"/>
        <v>0</v>
      </c>
      <c r="CJ6" s="12">
        <f t="shared" si="7"/>
        <v>0</v>
      </c>
      <c r="CM6" s="19">
        <f t="shared" si="16"/>
        <v>5</v>
      </c>
      <c r="CN6" s="12">
        <f t="shared" si="8"/>
        <v>1</v>
      </c>
      <c r="CO6" s="12">
        <f t="shared" si="8"/>
        <v>0</v>
      </c>
      <c r="CP6" s="12">
        <f t="shared" si="8"/>
        <v>1</v>
      </c>
      <c r="CQ6" s="12">
        <f t="shared" si="8"/>
        <v>1</v>
      </c>
      <c r="CR6" s="12">
        <f t="shared" si="8"/>
        <v>1</v>
      </c>
      <c r="CS6" s="12">
        <f t="shared" si="8"/>
        <v>0</v>
      </c>
      <c r="CT6" s="12">
        <f t="shared" si="8"/>
        <v>0</v>
      </c>
      <c r="CU6" s="12">
        <f t="shared" si="8"/>
        <v>1</v>
      </c>
      <c r="CV6" s="12">
        <f t="shared" si="8"/>
        <v>0</v>
      </c>
      <c r="CW6" s="12">
        <f t="shared" si="8"/>
        <v>0</v>
      </c>
      <c r="CX6" s="12">
        <f t="shared" si="8"/>
        <v>0</v>
      </c>
      <c r="CY6" s="12">
        <f t="shared" si="8"/>
        <v>0</v>
      </c>
      <c r="CZ6" s="12">
        <f t="shared" si="8"/>
        <v>0</v>
      </c>
      <c r="DA6" s="12">
        <f t="shared" si="8"/>
        <v>0</v>
      </c>
      <c r="DB6" s="12">
        <f t="shared" si="8"/>
        <v>0</v>
      </c>
      <c r="DC6" s="12">
        <f t="shared" si="8"/>
        <v>0</v>
      </c>
      <c r="DF6" s="19">
        <f t="shared" si="17"/>
        <v>0</v>
      </c>
      <c r="DG6" s="19">
        <f t="shared" si="9"/>
        <v>0</v>
      </c>
      <c r="DH6" s="19">
        <f t="shared" si="9"/>
        <v>0</v>
      </c>
      <c r="DI6" s="19">
        <f t="shared" si="9"/>
        <v>0</v>
      </c>
      <c r="DJ6" s="19">
        <f t="shared" si="9"/>
        <v>0</v>
      </c>
      <c r="DK6" s="19">
        <f t="shared" si="9"/>
        <v>0</v>
      </c>
      <c r="DL6" s="19">
        <f t="shared" si="9"/>
        <v>0</v>
      </c>
      <c r="DM6" s="19">
        <f t="shared" si="9"/>
        <v>0</v>
      </c>
      <c r="DN6" s="19">
        <f t="shared" si="9"/>
        <v>0</v>
      </c>
      <c r="DO6" s="19">
        <f t="shared" si="9"/>
        <v>0</v>
      </c>
      <c r="DP6" s="19">
        <f t="shared" si="9"/>
        <v>0</v>
      </c>
      <c r="DQ6" s="19">
        <f t="shared" si="9"/>
        <v>0</v>
      </c>
      <c r="DR6" s="19">
        <f t="shared" si="9"/>
        <v>0</v>
      </c>
      <c r="DS6" s="19">
        <f t="shared" si="9"/>
        <v>0</v>
      </c>
      <c r="DT6" s="19">
        <f t="shared" si="9"/>
        <v>0</v>
      </c>
      <c r="DU6" s="19">
        <f t="shared" si="9"/>
        <v>0</v>
      </c>
      <c r="DX6" s="12" t="str">
        <f>IF(MOD('Game (2)'!$G6,2)=0,"hold","break")</f>
        <v>hold</v>
      </c>
      <c r="DY6" s="15" t="str">
        <f t="shared" si="18"/>
        <v>Op</v>
      </c>
      <c r="DZ6" s="15">
        <f t="shared" si="19"/>
        <v>0</v>
      </c>
      <c r="EA6" s="15">
        <f t="shared" si="10"/>
        <v>0</v>
      </c>
      <c r="EB6" s="15">
        <f t="shared" si="11"/>
        <v>0</v>
      </c>
      <c r="EC6" s="15">
        <f t="shared" si="20"/>
        <v>1</v>
      </c>
      <c r="ED6" s="20" t="str">
        <f t="shared" si="21"/>
        <v/>
      </c>
      <c r="EE6" s="20" t="str">
        <f t="shared" si="22"/>
        <v/>
      </c>
      <c r="EF6" s="20">
        <f t="shared" si="23"/>
        <v>0</v>
      </c>
      <c r="EG6" s="20" t="str">
        <f t="shared" si="24"/>
        <v/>
      </c>
    </row>
    <row r="7" spans="1:137" ht="15">
      <c r="F7" s="14">
        <v>6</v>
      </c>
      <c r="G7" s="16">
        <v>1</v>
      </c>
      <c r="H7" s="4"/>
      <c r="I7" s="4">
        <v>1</v>
      </c>
      <c r="J7" s="4"/>
      <c r="K7" s="4"/>
      <c r="L7" s="4">
        <v>1</v>
      </c>
      <c r="M7" s="4">
        <v>1</v>
      </c>
      <c r="N7" s="4"/>
      <c r="O7" s="4">
        <v>1</v>
      </c>
      <c r="P7" s="4">
        <v>1</v>
      </c>
      <c r="Q7" s="15"/>
      <c r="R7" s="15"/>
      <c r="S7" s="15"/>
      <c r="T7" s="15"/>
      <c r="U7" s="15"/>
      <c r="V7" s="15"/>
      <c r="W7" s="15"/>
      <c r="Y7" s="15">
        <f t="shared" si="12"/>
        <v>5</v>
      </c>
      <c r="Z7" s="15" t="str">
        <f t="shared" si="4"/>
        <v>Op break</v>
      </c>
      <c r="AB7" t="s">
        <v>93</v>
      </c>
      <c r="AC7" s="2">
        <f>MAX(AI53:AX53)</f>
        <v>30</v>
      </c>
      <c r="AD7" s="30" t="str">
        <f>_xlfn.XLOOKUP(AC7,AI53:AX53,AI52:AX52)</f>
        <v>Player 8</v>
      </c>
      <c r="AE7" t="s">
        <v>94</v>
      </c>
      <c r="AH7" s="19">
        <f t="shared" si="13"/>
        <v>6</v>
      </c>
      <c r="AI7" s="12">
        <f t="shared" si="5"/>
        <v>0</v>
      </c>
      <c r="AJ7" s="12">
        <f t="shared" si="5"/>
        <v>0</v>
      </c>
      <c r="AK7" s="12">
        <f t="shared" si="5"/>
        <v>0</v>
      </c>
      <c r="AL7" s="12">
        <f t="shared" si="5"/>
        <v>0</v>
      </c>
      <c r="AM7" s="12">
        <f t="shared" si="5"/>
        <v>0</v>
      </c>
      <c r="AN7" s="12">
        <f t="shared" si="5"/>
        <v>0</v>
      </c>
      <c r="AO7" s="12">
        <f t="shared" si="5"/>
        <v>0</v>
      </c>
      <c r="AP7" s="12">
        <f t="shared" si="5"/>
        <v>0</v>
      </c>
      <c r="AQ7" s="12">
        <f t="shared" si="5"/>
        <v>0</v>
      </c>
      <c r="AR7" s="12">
        <f t="shared" si="5"/>
        <v>0</v>
      </c>
      <c r="AS7" s="12">
        <f t="shared" si="5"/>
        <v>0</v>
      </c>
      <c r="AT7" s="12">
        <f t="shared" si="5"/>
        <v>0</v>
      </c>
      <c r="AU7" s="12">
        <f t="shared" si="5"/>
        <v>0</v>
      </c>
      <c r="AV7" s="12">
        <f t="shared" si="5"/>
        <v>0</v>
      </c>
      <c r="AW7" s="12">
        <f t="shared" si="5"/>
        <v>0</v>
      </c>
      <c r="AX7" s="12">
        <f t="shared" si="5"/>
        <v>0</v>
      </c>
      <c r="BA7" s="19">
        <f t="shared" si="14"/>
        <v>6</v>
      </c>
      <c r="BB7" s="12">
        <f t="shared" si="6"/>
        <v>0</v>
      </c>
      <c r="BC7" s="12">
        <f t="shared" si="6"/>
        <v>1</v>
      </c>
      <c r="BD7" s="12">
        <f t="shared" si="6"/>
        <v>0</v>
      </c>
      <c r="BE7" s="12">
        <f t="shared" si="6"/>
        <v>0</v>
      </c>
      <c r="BF7" s="12">
        <f t="shared" si="6"/>
        <v>1</v>
      </c>
      <c r="BG7" s="12">
        <f t="shared" si="6"/>
        <v>1</v>
      </c>
      <c r="BH7" s="12">
        <f t="shared" si="6"/>
        <v>0</v>
      </c>
      <c r="BI7" s="12">
        <f t="shared" si="6"/>
        <v>1</v>
      </c>
      <c r="BJ7" s="12">
        <f t="shared" si="6"/>
        <v>1</v>
      </c>
      <c r="BK7" s="12">
        <f t="shared" si="6"/>
        <v>0</v>
      </c>
      <c r="BL7" s="12">
        <f t="shared" si="6"/>
        <v>0</v>
      </c>
      <c r="BM7" s="12">
        <f t="shared" si="6"/>
        <v>0</v>
      </c>
      <c r="BN7" s="12">
        <f t="shared" si="6"/>
        <v>0</v>
      </c>
      <c r="BO7" s="12">
        <f t="shared" si="6"/>
        <v>0</v>
      </c>
      <c r="BP7" s="12">
        <f t="shared" si="6"/>
        <v>0</v>
      </c>
      <c r="BQ7" s="12">
        <f t="shared" si="6"/>
        <v>0</v>
      </c>
      <c r="BT7" s="19">
        <f t="shared" si="15"/>
        <v>6</v>
      </c>
      <c r="BU7" s="12">
        <f t="shared" si="7"/>
        <v>0</v>
      </c>
      <c r="BV7" s="12">
        <f t="shared" si="7"/>
        <v>0</v>
      </c>
      <c r="BW7" s="12">
        <f t="shared" si="7"/>
        <v>0</v>
      </c>
      <c r="BX7" s="12">
        <f t="shared" si="7"/>
        <v>0</v>
      </c>
      <c r="BY7" s="12">
        <f t="shared" si="7"/>
        <v>0</v>
      </c>
      <c r="BZ7" s="12">
        <f t="shared" si="7"/>
        <v>0</v>
      </c>
      <c r="CA7" s="12">
        <f t="shared" si="7"/>
        <v>0</v>
      </c>
      <c r="CB7" s="12">
        <f t="shared" si="7"/>
        <v>0</v>
      </c>
      <c r="CC7" s="12">
        <f t="shared" si="7"/>
        <v>0</v>
      </c>
      <c r="CD7" s="12">
        <f t="shared" si="7"/>
        <v>0</v>
      </c>
      <c r="CE7" s="12">
        <f t="shared" si="7"/>
        <v>0</v>
      </c>
      <c r="CF7" s="12">
        <f t="shared" si="7"/>
        <v>0</v>
      </c>
      <c r="CG7" s="12">
        <f t="shared" si="7"/>
        <v>0</v>
      </c>
      <c r="CH7" s="12">
        <f t="shared" si="7"/>
        <v>0</v>
      </c>
      <c r="CI7" s="12">
        <f t="shared" si="7"/>
        <v>0</v>
      </c>
      <c r="CJ7" s="12">
        <f t="shared" si="7"/>
        <v>0</v>
      </c>
      <c r="CM7" s="19">
        <f t="shared" si="16"/>
        <v>6</v>
      </c>
      <c r="CN7" s="12">
        <f t="shared" si="8"/>
        <v>0</v>
      </c>
      <c r="CO7" s="12">
        <f t="shared" si="8"/>
        <v>1</v>
      </c>
      <c r="CP7" s="12">
        <f t="shared" si="8"/>
        <v>0</v>
      </c>
      <c r="CQ7" s="12">
        <f t="shared" si="8"/>
        <v>0</v>
      </c>
      <c r="CR7" s="12">
        <f t="shared" si="8"/>
        <v>1</v>
      </c>
      <c r="CS7" s="12">
        <f t="shared" si="8"/>
        <v>1</v>
      </c>
      <c r="CT7" s="12">
        <f t="shared" si="8"/>
        <v>0</v>
      </c>
      <c r="CU7" s="12">
        <f t="shared" si="8"/>
        <v>1</v>
      </c>
      <c r="CV7" s="12">
        <f t="shared" si="8"/>
        <v>1</v>
      </c>
      <c r="CW7" s="12">
        <f t="shared" si="8"/>
        <v>0</v>
      </c>
      <c r="CX7" s="12">
        <f t="shared" si="8"/>
        <v>0</v>
      </c>
      <c r="CY7" s="12">
        <f t="shared" si="8"/>
        <v>0</v>
      </c>
      <c r="CZ7" s="12">
        <f t="shared" si="8"/>
        <v>0</v>
      </c>
      <c r="DA7" s="12">
        <f t="shared" si="8"/>
        <v>0</v>
      </c>
      <c r="DB7" s="12">
        <f t="shared" si="8"/>
        <v>0</v>
      </c>
      <c r="DC7" s="12">
        <f t="shared" si="8"/>
        <v>0</v>
      </c>
      <c r="DF7" s="19">
        <f t="shared" si="17"/>
        <v>0</v>
      </c>
      <c r="DG7" s="19">
        <f t="shared" si="9"/>
        <v>1</v>
      </c>
      <c r="DH7" s="19">
        <f t="shared" si="9"/>
        <v>0</v>
      </c>
      <c r="DI7" s="19">
        <f t="shared" si="9"/>
        <v>0</v>
      </c>
      <c r="DJ7" s="19">
        <f t="shared" si="9"/>
        <v>1</v>
      </c>
      <c r="DK7" s="19">
        <f t="shared" si="9"/>
        <v>1</v>
      </c>
      <c r="DL7" s="19">
        <f t="shared" si="9"/>
        <v>0</v>
      </c>
      <c r="DM7" s="19">
        <f t="shared" si="9"/>
        <v>1</v>
      </c>
      <c r="DN7" s="19">
        <f t="shared" si="9"/>
        <v>1</v>
      </c>
      <c r="DO7" s="19">
        <f t="shared" si="9"/>
        <v>0</v>
      </c>
      <c r="DP7" s="19">
        <f t="shared" si="9"/>
        <v>0</v>
      </c>
      <c r="DQ7" s="19">
        <f t="shared" si="9"/>
        <v>0</v>
      </c>
      <c r="DR7" s="19">
        <f t="shared" si="9"/>
        <v>0</v>
      </c>
      <c r="DS7" s="19">
        <f t="shared" si="9"/>
        <v>0</v>
      </c>
      <c r="DT7" s="19">
        <f t="shared" si="9"/>
        <v>0</v>
      </c>
      <c r="DU7" s="19">
        <f t="shared" si="9"/>
        <v>0</v>
      </c>
      <c r="DX7" s="15" t="str">
        <f>IF(MOD('Game (2)'!$G7,2)=0,"hold","break")</f>
        <v>break</v>
      </c>
      <c r="DY7" s="15" t="str">
        <f t="shared" si="18"/>
        <v>Op</v>
      </c>
      <c r="DZ7" s="15">
        <f t="shared" si="19"/>
        <v>0</v>
      </c>
      <c r="EA7" s="15">
        <f t="shared" si="10"/>
        <v>1</v>
      </c>
      <c r="EB7" s="15">
        <f t="shared" si="11"/>
        <v>0</v>
      </c>
      <c r="EC7" s="15">
        <f t="shared" si="20"/>
        <v>1</v>
      </c>
      <c r="ED7" s="20" t="str">
        <f t="shared" si="21"/>
        <v/>
      </c>
      <c r="EE7" s="20" t="str">
        <f t="shared" si="22"/>
        <v/>
      </c>
      <c r="EF7" s="20" t="str">
        <f t="shared" si="23"/>
        <v/>
      </c>
      <c r="EG7" s="20">
        <f t="shared" si="24"/>
        <v>1</v>
      </c>
    </row>
    <row r="8" spans="1:137" ht="15">
      <c r="A8" s="1" t="s">
        <v>166</v>
      </c>
      <c r="B8" s="1"/>
      <c r="F8" s="11">
        <v>7</v>
      </c>
      <c r="G8" s="13">
        <v>5</v>
      </c>
      <c r="H8" s="49">
        <v>1</v>
      </c>
      <c r="I8" s="49"/>
      <c r="J8" s="49">
        <v>1</v>
      </c>
      <c r="K8" s="49">
        <v>1</v>
      </c>
      <c r="L8" s="49"/>
      <c r="M8" s="49"/>
      <c r="N8" s="49">
        <v>1</v>
      </c>
      <c r="O8" s="49">
        <v>1</v>
      </c>
      <c r="P8" s="49"/>
      <c r="Q8" s="12"/>
      <c r="R8" s="12"/>
      <c r="S8" s="12"/>
      <c r="T8" s="12"/>
      <c r="U8" s="12"/>
      <c r="V8" s="12"/>
      <c r="W8" s="12"/>
      <c r="Y8" s="12">
        <f t="shared" si="12"/>
        <v>5</v>
      </c>
      <c r="Z8" s="12" t="str">
        <f t="shared" si="4"/>
        <v>Op break</v>
      </c>
      <c r="AB8" t="s">
        <v>96</v>
      </c>
      <c r="AC8" s="2">
        <f>MAX(AI54:AX54)</f>
        <v>3.3333333333333335</v>
      </c>
      <c r="AD8" s="30" t="str">
        <f>_xlfn.XLOOKUP(AC8,AI54:AX54,AI52:AX52)</f>
        <v>Player 7</v>
      </c>
      <c r="AE8" t="s">
        <v>97</v>
      </c>
      <c r="AH8" s="19">
        <f t="shared" si="13"/>
        <v>7</v>
      </c>
      <c r="AI8" s="12">
        <f t="shared" si="5"/>
        <v>0</v>
      </c>
      <c r="AJ8" s="12">
        <f t="shared" si="5"/>
        <v>0</v>
      </c>
      <c r="AK8" s="12">
        <f t="shared" si="5"/>
        <v>0</v>
      </c>
      <c r="AL8" s="12">
        <f t="shared" si="5"/>
        <v>0</v>
      </c>
      <c r="AM8" s="12">
        <f t="shared" si="5"/>
        <v>0</v>
      </c>
      <c r="AN8" s="12">
        <f t="shared" si="5"/>
        <v>0</v>
      </c>
      <c r="AO8" s="12">
        <f t="shared" si="5"/>
        <v>0</v>
      </c>
      <c r="AP8" s="12">
        <f t="shared" si="5"/>
        <v>0</v>
      </c>
      <c r="AQ8" s="12">
        <f t="shared" si="5"/>
        <v>0</v>
      </c>
      <c r="AR8" s="12">
        <f t="shared" si="5"/>
        <v>0</v>
      </c>
      <c r="AS8" s="12">
        <f t="shared" si="5"/>
        <v>0</v>
      </c>
      <c r="AT8" s="12">
        <f t="shared" si="5"/>
        <v>0</v>
      </c>
      <c r="AU8" s="12">
        <f t="shared" si="5"/>
        <v>0</v>
      </c>
      <c r="AV8" s="12">
        <f t="shared" si="5"/>
        <v>0</v>
      </c>
      <c r="AW8" s="12">
        <f t="shared" si="5"/>
        <v>0</v>
      </c>
      <c r="AX8" s="12">
        <f t="shared" si="5"/>
        <v>0</v>
      </c>
      <c r="BA8" s="19">
        <f t="shared" si="14"/>
        <v>7</v>
      </c>
      <c r="BB8" s="12">
        <f t="shared" si="6"/>
        <v>3</v>
      </c>
      <c r="BC8" s="12">
        <f t="shared" si="6"/>
        <v>0</v>
      </c>
      <c r="BD8" s="12">
        <f t="shared" si="6"/>
        <v>3</v>
      </c>
      <c r="BE8" s="12">
        <f t="shared" si="6"/>
        <v>3</v>
      </c>
      <c r="BF8" s="12">
        <f t="shared" si="6"/>
        <v>0</v>
      </c>
      <c r="BG8" s="12">
        <f t="shared" si="6"/>
        <v>0</v>
      </c>
      <c r="BH8" s="12">
        <f t="shared" si="6"/>
        <v>3</v>
      </c>
      <c r="BI8" s="12">
        <f t="shared" si="6"/>
        <v>3</v>
      </c>
      <c r="BJ8" s="12">
        <f t="shared" si="6"/>
        <v>0</v>
      </c>
      <c r="BK8" s="12">
        <f t="shared" si="6"/>
        <v>0</v>
      </c>
      <c r="BL8" s="12">
        <f t="shared" si="6"/>
        <v>0</v>
      </c>
      <c r="BM8" s="12">
        <f t="shared" si="6"/>
        <v>0</v>
      </c>
      <c r="BN8" s="12">
        <f t="shared" si="6"/>
        <v>0</v>
      </c>
      <c r="BO8" s="12">
        <f t="shared" si="6"/>
        <v>0</v>
      </c>
      <c r="BP8" s="12">
        <f t="shared" si="6"/>
        <v>0</v>
      </c>
      <c r="BQ8" s="12">
        <f t="shared" si="6"/>
        <v>0</v>
      </c>
      <c r="BT8" s="19">
        <f t="shared" si="15"/>
        <v>7</v>
      </c>
      <c r="BU8" s="12">
        <f t="shared" si="7"/>
        <v>2</v>
      </c>
      <c r="BV8" s="12">
        <f t="shared" si="7"/>
        <v>0</v>
      </c>
      <c r="BW8" s="12">
        <f t="shared" si="7"/>
        <v>2</v>
      </c>
      <c r="BX8" s="12">
        <f t="shared" si="7"/>
        <v>2</v>
      </c>
      <c r="BY8" s="12">
        <f t="shared" si="7"/>
        <v>0</v>
      </c>
      <c r="BZ8" s="12">
        <f t="shared" si="7"/>
        <v>0</v>
      </c>
      <c r="CA8" s="12">
        <f t="shared" si="7"/>
        <v>2</v>
      </c>
      <c r="CB8" s="12">
        <f t="shared" si="7"/>
        <v>2</v>
      </c>
      <c r="CC8" s="12">
        <f t="shared" si="7"/>
        <v>0</v>
      </c>
      <c r="CD8" s="12">
        <f t="shared" si="7"/>
        <v>0</v>
      </c>
      <c r="CE8" s="12">
        <f t="shared" si="7"/>
        <v>0</v>
      </c>
      <c r="CF8" s="12">
        <f t="shared" si="7"/>
        <v>0</v>
      </c>
      <c r="CG8" s="12">
        <f t="shared" si="7"/>
        <v>0</v>
      </c>
      <c r="CH8" s="12">
        <f t="shared" si="7"/>
        <v>0</v>
      </c>
      <c r="CI8" s="12">
        <f t="shared" si="7"/>
        <v>0</v>
      </c>
      <c r="CJ8" s="12">
        <f t="shared" si="7"/>
        <v>0</v>
      </c>
      <c r="CM8" s="19">
        <f t="shared" si="16"/>
        <v>7</v>
      </c>
      <c r="CN8" s="12">
        <f t="shared" si="8"/>
        <v>1</v>
      </c>
      <c r="CO8" s="12">
        <f t="shared" si="8"/>
        <v>0</v>
      </c>
      <c r="CP8" s="12">
        <f t="shared" si="8"/>
        <v>1</v>
      </c>
      <c r="CQ8" s="12">
        <f t="shared" si="8"/>
        <v>1</v>
      </c>
      <c r="CR8" s="12">
        <f t="shared" si="8"/>
        <v>0</v>
      </c>
      <c r="CS8" s="12">
        <f t="shared" si="8"/>
        <v>0</v>
      </c>
      <c r="CT8" s="12">
        <f t="shared" si="8"/>
        <v>1</v>
      </c>
      <c r="CU8" s="12">
        <f t="shared" si="8"/>
        <v>1</v>
      </c>
      <c r="CV8" s="12">
        <f t="shared" si="8"/>
        <v>0</v>
      </c>
      <c r="CW8" s="12">
        <f t="shared" si="8"/>
        <v>0</v>
      </c>
      <c r="CX8" s="12">
        <f t="shared" si="8"/>
        <v>0</v>
      </c>
      <c r="CY8" s="12">
        <f t="shared" si="8"/>
        <v>0</v>
      </c>
      <c r="CZ8" s="12">
        <f t="shared" si="8"/>
        <v>0</v>
      </c>
      <c r="DA8" s="12">
        <f t="shared" si="8"/>
        <v>0</v>
      </c>
      <c r="DB8" s="12">
        <f t="shared" si="8"/>
        <v>0</v>
      </c>
      <c r="DC8" s="12">
        <f t="shared" si="8"/>
        <v>0</v>
      </c>
      <c r="DF8" s="19">
        <f t="shared" si="17"/>
        <v>1</v>
      </c>
      <c r="DG8" s="19">
        <f t="shared" si="9"/>
        <v>0</v>
      </c>
      <c r="DH8" s="19">
        <f t="shared" si="9"/>
        <v>1</v>
      </c>
      <c r="DI8" s="19">
        <f t="shared" si="9"/>
        <v>1</v>
      </c>
      <c r="DJ8" s="19">
        <f t="shared" si="9"/>
        <v>0</v>
      </c>
      <c r="DK8" s="19">
        <f t="shared" si="9"/>
        <v>0</v>
      </c>
      <c r="DL8" s="19">
        <f t="shared" si="9"/>
        <v>1</v>
      </c>
      <c r="DM8" s="19">
        <f t="shared" si="9"/>
        <v>1</v>
      </c>
      <c r="DN8" s="19">
        <f t="shared" si="9"/>
        <v>0</v>
      </c>
      <c r="DO8" s="19">
        <f t="shared" si="9"/>
        <v>0</v>
      </c>
      <c r="DP8" s="19">
        <f t="shared" si="9"/>
        <v>0</v>
      </c>
      <c r="DQ8" s="19">
        <f t="shared" si="9"/>
        <v>0</v>
      </c>
      <c r="DR8" s="19">
        <f t="shared" si="9"/>
        <v>0</v>
      </c>
      <c r="DS8" s="19">
        <f t="shared" si="9"/>
        <v>0</v>
      </c>
      <c r="DT8" s="19">
        <f t="shared" si="9"/>
        <v>0</v>
      </c>
      <c r="DU8" s="19">
        <f t="shared" si="9"/>
        <v>0</v>
      </c>
      <c r="DX8" s="12" t="str">
        <f>IF(MOD('Game (2)'!$G8,2)=0,"hold","break")</f>
        <v>break</v>
      </c>
      <c r="DY8" s="15" t="str">
        <f t="shared" si="18"/>
        <v>Op</v>
      </c>
      <c r="DZ8" s="15">
        <f t="shared" si="19"/>
        <v>0</v>
      </c>
      <c r="EA8" s="15">
        <f t="shared" si="10"/>
        <v>3</v>
      </c>
      <c r="EB8" s="15">
        <f t="shared" si="11"/>
        <v>2</v>
      </c>
      <c r="EC8" s="15">
        <f t="shared" si="20"/>
        <v>1</v>
      </c>
      <c r="ED8" s="20" t="str">
        <f t="shared" si="21"/>
        <v/>
      </c>
      <c r="EE8" s="20" t="str">
        <f t="shared" si="22"/>
        <v/>
      </c>
      <c r="EF8" s="20" t="str">
        <f t="shared" si="23"/>
        <v/>
      </c>
      <c r="EG8" s="20">
        <f t="shared" si="24"/>
        <v>5</v>
      </c>
    </row>
    <row r="9" spans="1:137" ht="15">
      <c r="A9" t="s">
        <v>50</v>
      </c>
      <c r="B9">
        <f>'Front Page'!E14</f>
        <v>9</v>
      </c>
      <c r="F9" s="14">
        <v>8</v>
      </c>
      <c r="G9" s="16">
        <v>2</v>
      </c>
      <c r="H9" s="4"/>
      <c r="I9" s="4">
        <v>1</v>
      </c>
      <c r="J9" s="4"/>
      <c r="K9" s="4"/>
      <c r="L9" s="4">
        <v>1</v>
      </c>
      <c r="M9" s="4">
        <v>1</v>
      </c>
      <c r="N9" s="4"/>
      <c r="O9" s="4">
        <v>1</v>
      </c>
      <c r="P9" s="4">
        <v>1</v>
      </c>
      <c r="Q9" s="15"/>
      <c r="R9" s="15"/>
      <c r="S9" s="15"/>
      <c r="T9" s="15"/>
      <c r="U9" s="15"/>
      <c r="V9" s="15"/>
      <c r="W9" s="15"/>
      <c r="Y9" s="15">
        <f t="shared" si="12"/>
        <v>5</v>
      </c>
      <c r="Z9" s="15" t="str">
        <f t="shared" si="4"/>
        <v>Us hold</v>
      </c>
      <c r="AB9" t="s">
        <v>86</v>
      </c>
      <c r="AC9" s="2">
        <f>MAX(AI55:AX55)</f>
        <v>18.083333333333332</v>
      </c>
      <c r="AD9" s="30" t="str">
        <f>_xlfn.XLOOKUP(AC9,AI55:AX55,AI52:AX52)</f>
        <v>Player 2</v>
      </c>
      <c r="AE9" t="s">
        <v>167</v>
      </c>
      <c r="AH9" s="19">
        <f t="shared" si="13"/>
        <v>8</v>
      </c>
      <c r="AI9" s="12">
        <f t="shared" si="5"/>
        <v>0</v>
      </c>
      <c r="AJ9" s="12">
        <f t="shared" si="5"/>
        <v>1</v>
      </c>
      <c r="AK9" s="12">
        <f t="shared" si="5"/>
        <v>0</v>
      </c>
      <c r="AL9" s="12">
        <f t="shared" si="5"/>
        <v>0</v>
      </c>
      <c r="AM9" s="12">
        <f t="shared" si="5"/>
        <v>1</v>
      </c>
      <c r="AN9" s="12">
        <f t="shared" si="5"/>
        <v>1</v>
      </c>
      <c r="AO9" s="12">
        <f t="shared" si="5"/>
        <v>0</v>
      </c>
      <c r="AP9" s="12">
        <f t="shared" si="5"/>
        <v>1</v>
      </c>
      <c r="AQ9" s="12">
        <f t="shared" si="5"/>
        <v>1</v>
      </c>
      <c r="AR9" s="12">
        <f t="shared" si="5"/>
        <v>0</v>
      </c>
      <c r="AS9" s="12">
        <f t="shared" si="5"/>
        <v>0</v>
      </c>
      <c r="AT9" s="12">
        <f t="shared" si="5"/>
        <v>0</v>
      </c>
      <c r="AU9" s="12">
        <f t="shared" si="5"/>
        <v>0</v>
      </c>
      <c r="AV9" s="12">
        <f t="shared" si="5"/>
        <v>0</v>
      </c>
      <c r="AW9" s="12">
        <f t="shared" si="5"/>
        <v>0</v>
      </c>
      <c r="AX9" s="12">
        <f t="shared" si="5"/>
        <v>0</v>
      </c>
      <c r="BA9" s="19">
        <f t="shared" si="14"/>
        <v>8</v>
      </c>
      <c r="BB9" s="12">
        <f t="shared" si="6"/>
        <v>0</v>
      </c>
      <c r="BC9" s="12">
        <f t="shared" si="6"/>
        <v>1</v>
      </c>
      <c r="BD9" s="12">
        <f t="shared" si="6"/>
        <v>0</v>
      </c>
      <c r="BE9" s="12">
        <f t="shared" si="6"/>
        <v>0</v>
      </c>
      <c r="BF9" s="12">
        <f t="shared" si="6"/>
        <v>1</v>
      </c>
      <c r="BG9" s="12">
        <f t="shared" si="6"/>
        <v>1</v>
      </c>
      <c r="BH9" s="12">
        <f t="shared" si="6"/>
        <v>0</v>
      </c>
      <c r="BI9" s="12">
        <f t="shared" si="6"/>
        <v>1</v>
      </c>
      <c r="BJ9" s="12">
        <f t="shared" si="6"/>
        <v>1</v>
      </c>
      <c r="BK9" s="12">
        <f t="shared" si="6"/>
        <v>0</v>
      </c>
      <c r="BL9" s="12">
        <f t="shared" si="6"/>
        <v>0</v>
      </c>
      <c r="BM9" s="12">
        <f t="shared" si="6"/>
        <v>0</v>
      </c>
      <c r="BN9" s="12">
        <f t="shared" si="6"/>
        <v>0</v>
      </c>
      <c r="BO9" s="12">
        <f t="shared" si="6"/>
        <v>0</v>
      </c>
      <c r="BP9" s="12">
        <f t="shared" si="6"/>
        <v>0</v>
      </c>
      <c r="BQ9" s="12">
        <f t="shared" si="6"/>
        <v>0</v>
      </c>
      <c r="BT9" s="19">
        <f t="shared" si="15"/>
        <v>8</v>
      </c>
      <c r="BU9" s="12">
        <f t="shared" si="7"/>
        <v>0</v>
      </c>
      <c r="BV9" s="12">
        <f t="shared" si="7"/>
        <v>1</v>
      </c>
      <c r="BW9" s="12">
        <f t="shared" si="7"/>
        <v>0</v>
      </c>
      <c r="BX9" s="12">
        <f t="shared" si="7"/>
        <v>0</v>
      </c>
      <c r="BY9" s="12">
        <f t="shared" si="7"/>
        <v>1</v>
      </c>
      <c r="BZ9" s="12">
        <f t="shared" si="7"/>
        <v>1</v>
      </c>
      <c r="CA9" s="12">
        <f t="shared" si="7"/>
        <v>0</v>
      </c>
      <c r="CB9" s="12">
        <f t="shared" si="7"/>
        <v>1</v>
      </c>
      <c r="CC9" s="12">
        <f t="shared" si="7"/>
        <v>1</v>
      </c>
      <c r="CD9" s="12">
        <f t="shared" si="7"/>
        <v>0</v>
      </c>
      <c r="CE9" s="12">
        <f t="shared" si="7"/>
        <v>0</v>
      </c>
      <c r="CF9" s="12">
        <f t="shared" si="7"/>
        <v>0</v>
      </c>
      <c r="CG9" s="12">
        <f t="shared" si="7"/>
        <v>0</v>
      </c>
      <c r="CH9" s="12">
        <f t="shared" si="7"/>
        <v>0</v>
      </c>
      <c r="CI9" s="12">
        <f t="shared" si="7"/>
        <v>0</v>
      </c>
      <c r="CJ9" s="12">
        <f t="shared" si="7"/>
        <v>0</v>
      </c>
      <c r="CM9" s="19">
        <f t="shared" si="16"/>
        <v>8</v>
      </c>
      <c r="CN9" s="12">
        <f t="shared" si="8"/>
        <v>0</v>
      </c>
      <c r="CO9" s="12">
        <f t="shared" si="8"/>
        <v>0</v>
      </c>
      <c r="CP9" s="12">
        <f t="shared" si="8"/>
        <v>0</v>
      </c>
      <c r="CQ9" s="12">
        <f t="shared" si="8"/>
        <v>0</v>
      </c>
      <c r="CR9" s="12">
        <f t="shared" si="8"/>
        <v>0</v>
      </c>
      <c r="CS9" s="12">
        <f t="shared" si="8"/>
        <v>0</v>
      </c>
      <c r="CT9" s="12">
        <f t="shared" si="8"/>
        <v>0</v>
      </c>
      <c r="CU9" s="12">
        <f t="shared" si="8"/>
        <v>0</v>
      </c>
      <c r="CV9" s="12">
        <f t="shared" si="8"/>
        <v>0</v>
      </c>
      <c r="CW9" s="12">
        <f t="shared" si="8"/>
        <v>0</v>
      </c>
      <c r="CX9" s="12">
        <f t="shared" si="8"/>
        <v>0</v>
      </c>
      <c r="CY9" s="12">
        <f t="shared" si="8"/>
        <v>0</v>
      </c>
      <c r="CZ9" s="12">
        <f t="shared" si="8"/>
        <v>0</v>
      </c>
      <c r="DA9" s="12">
        <f t="shared" si="8"/>
        <v>0</v>
      </c>
      <c r="DB9" s="12">
        <f t="shared" si="8"/>
        <v>0</v>
      </c>
      <c r="DC9" s="12">
        <f t="shared" si="8"/>
        <v>0</v>
      </c>
      <c r="DF9" s="19">
        <f t="shared" si="17"/>
        <v>0</v>
      </c>
      <c r="DG9" s="19">
        <f t="shared" si="9"/>
        <v>1</v>
      </c>
      <c r="DH9" s="19">
        <f t="shared" si="9"/>
        <v>0</v>
      </c>
      <c r="DI9" s="19">
        <f t="shared" si="9"/>
        <v>0</v>
      </c>
      <c r="DJ9" s="19">
        <f t="shared" si="9"/>
        <v>1</v>
      </c>
      <c r="DK9" s="19">
        <f t="shared" si="9"/>
        <v>1</v>
      </c>
      <c r="DL9" s="19">
        <f t="shared" si="9"/>
        <v>0</v>
      </c>
      <c r="DM9" s="19">
        <f t="shared" si="9"/>
        <v>1</v>
      </c>
      <c r="DN9" s="19">
        <f t="shared" si="9"/>
        <v>1</v>
      </c>
      <c r="DO9" s="19">
        <f t="shared" si="9"/>
        <v>0</v>
      </c>
      <c r="DP9" s="19">
        <f t="shared" si="9"/>
        <v>0</v>
      </c>
      <c r="DQ9" s="19">
        <f t="shared" si="9"/>
        <v>0</v>
      </c>
      <c r="DR9" s="19">
        <f t="shared" si="9"/>
        <v>0</v>
      </c>
      <c r="DS9" s="19">
        <f t="shared" si="9"/>
        <v>0</v>
      </c>
      <c r="DT9" s="19">
        <f t="shared" si="9"/>
        <v>0</v>
      </c>
      <c r="DU9" s="19">
        <f t="shared" si="9"/>
        <v>0</v>
      </c>
      <c r="DX9" s="15" t="str">
        <f>IF(MOD('Game (2)'!$G9,2)=0,"hold","break")</f>
        <v>hold</v>
      </c>
      <c r="DY9" s="15" t="str">
        <f t="shared" si="18"/>
        <v>Us</v>
      </c>
      <c r="DZ9" s="15">
        <f t="shared" si="19"/>
        <v>1</v>
      </c>
      <c r="EA9" s="15">
        <f t="shared" si="10"/>
        <v>1</v>
      </c>
      <c r="EB9" s="15">
        <f t="shared" si="11"/>
        <v>1</v>
      </c>
      <c r="EC9" s="15">
        <f t="shared" si="20"/>
        <v>0</v>
      </c>
      <c r="ED9" s="20">
        <f t="shared" si="21"/>
        <v>2</v>
      </c>
      <c r="EE9" s="20" t="str">
        <f t="shared" si="22"/>
        <v/>
      </c>
      <c r="EF9" s="20" t="str">
        <f t="shared" si="23"/>
        <v/>
      </c>
      <c r="EG9" s="20" t="str">
        <f t="shared" si="24"/>
        <v/>
      </c>
    </row>
    <row r="10" spans="1:137" ht="15">
      <c r="A10" t="s">
        <v>72</v>
      </c>
      <c r="B10">
        <f>COUNTA($G$2:$G$30)</f>
        <v>13</v>
      </c>
      <c r="F10" s="11">
        <v>9</v>
      </c>
      <c r="G10" s="13">
        <v>0</v>
      </c>
      <c r="H10" s="49"/>
      <c r="I10" s="49">
        <v>1</v>
      </c>
      <c r="J10" s="49">
        <v>1</v>
      </c>
      <c r="K10" s="49"/>
      <c r="L10" s="49">
        <v>1</v>
      </c>
      <c r="M10" s="49">
        <v>1</v>
      </c>
      <c r="N10" s="49"/>
      <c r="O10" s="49">
        <v>1</v>
      </c>
      <c r="P10" s="49"/>
      <c r="Q10" s="12"/>
      <c r="R10" s="12"/>
      <c r="S10" s="12"/>
      <c r="T10" s="12"/>
      <c r="U10" s="12"/>
      <c r="V10" s="12"/>
      <c r="W10" s="12"/>
      <c r="Y10" s="12">
        <f t="shared" si="12"/>
        <v>5</v>
      </c>
      <c r="Z10" s="12" t="str">
        <f t="shared" si="4"/>
        <v>Op hold</v>
      </c>
      <c r="AB10" t="s">
        <v>91</v>
      </c>
      <c r="AC10" s="2">
        <f>MIN(AI56:AX56)</f>
        <v>9.3000000000000007</v>
      </c>
      <c r="AD10" s="30" t="str">
        <f>_xlfn.XLOOKUP(AC10,AI56:AX56,AI52:AX52)</f>
        <v>Player 7</v>
      </c>
      <c r="AH10" s="19">
        <f t="shared" si="13"/>
        <v>9</v>
      </c>
      <c r="AI10" s="12">
        <f t="shared" si="5"/>
        <v>0</v>
      </c>
      <c r="AJ10" s="12">
        <f t="shared" si="5"/>
        <v>0</v>
      </c>
      <c r="AK10" s="12">
        <f t="shared" si="5"/>
        <v>0</v>
      </c>
      <c r="AL10" s="12">
        <f t="shared" si="5"/>
        <v>0</v>
      </c>
      <c r="AM10" s="12">
        <f t="shared" si="5"/>
        <v>0</v>
      </c>
      <c r="AN10" s="12">
        <f t="shared" si="5"/>
        <v>0</v>
      </c>
      <c r="AO10" s="12">
        <f t="shared" si="5"/>
        <v>0</v>
      </c>
      <c r="AP10" s="12">
        <f t="shared" si="5"/>
        <v>0</v>
      </c>
      <c r="AQ10" s="12">
        <f t="shared" si="5"/>
        <v>0</v>
      </c>
      <c r="AR10" s="12">
        <f t="shared" si="5"/>
        <v>0</v>
      </c>
      <c r="AS10" s="12">
        <f t="shared" si="5"/>
        <v>0</v>
      </c>
      <c r="AT10" s="12">
        <f t="shared" si="5"/>
        <v>0</v>
      </c>
      <c r="AU10" s="12">
        <f t="shared" si="5"/>
        <v>0</v>
      </c>
      <c r="AV10" s="12">
        <f t="shared" si="5"/>
        <v>0</v>
      </c>
      <c r="AW10" s="12">
        <f t="shared" si="5"/>
        <v>0</v>
      </c>
      <c r="AX10" s="12">
        <f t="shared" si="5"/>
        <v>0</v>
      </c>
      <c r="BA10" s="19">
        <f t="shared" si="14"/>
        <v>9</v>
      </c>
      <c r="BB10" s="12">
        <f t="shared" si="6"/>
        <v>0</v>
      </c>
      <c r="BC10" s="12">
        <f t="shared" si="6"/>
        <v>0</v>
      </c>
      <c r="BD10" s="12">
        <f t="shared" si="6"/>
        <v>0</v>
      </c>
      <c r="BE10" s="12">
        <f t="shared" si="6"/>
        <v>0</v>
      </c>
      <c r="BF10" s="12">
        <f t="shared" si="6"/>
        <v>0</v>
      </c>
      <c r="BG10" s="12">
        <f t="shared" si="6"/>
        <v>0</v>
      </c>
      <c r="BH10" s="12">
        <f t="shared" si="6"/>
        <v>0</v>
      </c>
      <c r="BI10" s="12">
        <f t="shared" si="6"/>
        <v>0</v>
      </c>
      <c r="BJ10" s="12">
        <f t="shared" si="6"/>
        <v>0</v>
      </c>
      <c r="BK10" s="12">
        <f t="shared" si="6"/>
        <v>0</v>
      </c>
      <c r="BL10" s="12">
        <f t="shared" si="6"/>
        <v>0</v>
      </c>
      <c r="BM10" s="12">
        <f t="shared" si="6"/>
        <v>0</v>
      </c>
      <c r="BN10" s="12">
        <f t="shared" si="6"/>
        <v>0</v>
      </c>
      <c r="BO10" s="12">
        <f t="shared" si="6"/>
        <v>0</v>
      </c>
      <c r="BP10" s="12">
        <f t="shared" si="6"/>
        <v>0</v>
      </c>
      <c r="BQ10" s="12">
        <f t="shared" si="6"/>
        <v>0</v>
      </c>
      <c r="BT10" s="19">
        <f t="shared" si="15"/>
        <v>9</v>
      </c>
      <c r="BU10" s="12">
        <f t="shared" si="7"/>
        <v>0</v>
      </c>
      <c r="BV10" s="12">
        <f t="shared" si="7"/>
        <v>0</v>
      </c>
      <c r="BW10" s="12">
        <f t="shared" si="7"/>
        <v>0</v>
      </c>
      <c r="BX10" s="12">
        <f t="shared" si="7"/>
        <v>0</v>
      </c>
      <c r="BY10" s="12">
        <f t="shared" si="7"/>
        <v>0</v>
      </c>
      <c r="BZ10" s="12">
        <f t="shared" si="7"/>
        <v>0</v>
      </c>
      <c r="CA10" s="12">
        <f t="shared" si="7"/>
        <v>0</v>
      </c>
      <c r="CB10" s="12">
        <f t="shared" si="7"/>
        <v>0</v>
      </c>
      <c r="CC10" s="12">
        <f t="shared" si="7"/>
        <v>0</v>
      </c>
      <c r="CD10" s="12">
        <f t="shared" si="7"/>
        <v>0</v>
      </c>
      <c r="CE10" s="12">
        <f t="shared" si="7"/>
        <v>0</v>
      </c>
      <c r="CF10" s="12">
        <f t="shared" si="7"/>
        <v>0</v>
      </c>
      <c r="CG10" s="12">
        <f t="shared" si="7"/>
        <v>0</v>
      </c>
      <c r="CH10" s="12">
        <f t="shared" si="7"/>
        <v>0</v>
      </c>
      <c r="CI10" s="12">
        <f t="shared" si="7"/>
        <v>0</v>
      </c>
      <c r="CJ10" s="12">
        <f t="shared" si="7"/>
        <v>0</v>
      </c>
      <c r="CM10" s="19">
        <f t="shared" si="16"/>
        <v>9</v>
      </c>
      <c r="CN10" s="12">
        <f t="shared" si="8"/>
        <v>0</v>
      </c>
      <c r="CO10" s="12">
        <f t="shared" si="8"/>
        <v>1</v>
      </c>
      <c r="CP10" s="12">
        <f t="shared" si="8"/>
        <v>1</v>
      </c>
      <c r="CQ10" s="12">
        <f t="shared" si="8"/>
        <v>0</v>
      </c>
      <c r="CR10" s="12">
        <f t="shared" si="8"/>
        <v>1</v>
      </c>
      <c r="CS10" s="12">
        <f t="shared" si="8"/>
        <v>1</v>
      </c>
      <c r="CT10" s="12">
        <f t="shared" si="8"/>
        <v>0</v>
      </c>
      <c r="CU10" s="12">
        <f t="shared" si="8"/>
        <v>1</v>
      </c>
      <c r="CV10" s="12">
        <f t="shared" si="8"/>
        <v>0</v>
      </c>
      <c r="CW10" s="12">
        <f t="shared" si="8"/>
        <v>0</v>
      </c>
      <c r="CX10" s="12">
        <f t="shared" si="8"/>
        <v>0</v>
      </c>
      <c r="CY10" s="12">
        <f t="shared" si="8"/>
        <v>0</v>
      </c>
      <c r="CZ10" s="12">
        <f t="shared" si="8"/>
        <v>0</v>
      </c>
      <c r="DA10" s="12">
        <f t="shared" si="8"/>
        <v>0</v>
      </c>
      <c r="DB10" s="12">
        <f t="shared" si="8"/>
        <v>0</v>
      </c>
      <c r="DC10" s="12">
        <f t="shared" si="8"/>
        <v>0</v>
      </c>
      <c r="DF10" s="19">
        <f t="shared" si="17"/>
        <v>0</v>
      </c>
      <c r="DG10" s="19">
        <f t="shared" si="9"/>
        <v>0</v>
      </c>
      <c r="DH10" s="19">
        <f t="shared" si="9"/>
        <v>0</v>
      </c>
      <c r="DI10" s="19">
        <f t="shared" si="9"/>
        <v>0</v>
      </c>
      <c r="DJ10" s="19">
        <f t="shared" si="9"/>
        <v>0</v>
      </c>
      <c r="DK10" s="19">
        <f t="shared" si="9"/>
        <v>0</v>
      </c>
      <c r="DL10" s="19">
        <f t="shared" si="9"/>
        <v>0</v>
      </c>
      <c r="DM10" s="19">
        <f t="shared" si="9"/>
        <v>0</v>
      </c>
      <c r="DN10" s="19">
        <f t="shared" si="9"/>
        <v>0</v>
      </c>
      <c r="DO10" s="19">
        <f t="shared" si="9"/>
        <v>0</v>
      </c>
      <c r="DP10" s="19">
        <f t="shared" si="9"/>
        <v>0</v>
      </c>
      <c r="DQ10" s="19">
        <f t="shared" si="9"/>
        <v>0</v>
      </c>
      <c r="DR10" s="19">
        <f t="shared" si="9"/>
        <v>0</v>
      </c>
      <c r="DS10" s="19">
        <f t="shared" si="9"/>
        <v>0</v>
      </c>
      <c r="DT10" s="19">
        <f t="shared" si="9"/>
        <v>0</v>
      </c>
      <c r="DU10" s="19">
        <f t="shared" si="9"/>
        <v>0</v>
      </c>
      <c r="DX10" s="12" t="str">
        <f>IF(MOD('Game (2)'!$G10,2)=0,"hold","break")</f>
        <v>hold</v>
      </c>
      <c r="DY10" s="15" t="str">
        <f t="shared" si="18"/>
        <v>Op</v>
      </c>
      <c r="DZ10" s="15">
        <f t="shared" si="19"/>
        <v>0</v>
      </c>
      <c r="EA10" s="15">
        <f t="shared" si="10"/>
        <v>0</v>
      </c>
      <c r="EB10" s="15">
        <f t="shared" si="11"/>
        <v>0</v>
      </c>
      <c r="EC10" s="15">
        <f t="shared" si="20"/>
        <v>1</v>
      </c>
      <c r="ED10" s="20" t="str">
        <f t="shared" si="21"/>
        <v/>
      </c>
      <c r="EE10" s="20" t="str">
        <f t="shared" si="22"/>
        <v/>
      </c>
      <c r="EF10" s="20">
        <f t="shared" si="23"/>
        <v>0</v>
      </c>
      <c r="EG10" s="20" t="str">
        <f t="shared" si="24"/>
        <v/>
      </c>
    </row>
    <row r="11" spans="1:137" ht="15">
      <c r="A11" t="s">
        <v>77</v>
      </c>
      <c r="B11">
        <f>B19+B20</f>
        <v>18</v>
      </c>
      <c r="F11" s="14">
        <v>10</v>
      </c>
      <c r="G11" s="16">
        <v>4</v>
      </c>
      <c r="H11" s="4"/>
      <c r="I11" s="4"/>
      <c r="J11" s="4">
        <v>1</v>
      </c>
      <c r="K11" s="4"/>
      <c r="L11" s="4">
        <v>1</v>
      </c>
      <c r="M11" s="4">
        <v>1</v>
      </c>
      <c r="N11" s="4"/>
      <c r="O11" s="4">
        <v>1</v>
      </c>
      <c r="P11" s="4">
        <v>1</v>
      </c>
      <c r="Q11" s="15"/>
      <c r="R11" s="15"/>
      <c r="S11" s="15"/>
      <c r="T11" s="15"/>
      <c r="U11" s="15"/>
      <c r="V11" s="15"/>
      <c r="W11" s="15"/>
      <c r="Y11" s="15">
        <f t="shared" si="12"/>
        <v>5</v>
      </c>
      <c r="Z11" s="15" t="str">
        <f t="shared" si="4"/>
        <v>Us hold</v>
      </c>
      <c r="AD11" s="30"/>
      <c r="AH11" s="19">
        <f t="shared" si="13"/>
        <v>10</v>
      </c>
      <c r="AI11" s="12">
        <f t="shared" si="5"/>
        <v>0</v>
      </c>
      <c r="AJ11" s="12">
        <f t="shared" si="5"/>
        <v>0</v>
      </c>
      <c r="AK11" s="12">
        <f t="shared" si="5"/>
        <v>1</v>
      </c>
      <c r="AL11" s="12">
        <f t="shared" si="5"/>
        <v>0</v>
      </c>
      <c r="AM11" s="12">
        <f t="shared" si="5"/>
        <v>1</v>
      </c>
      <c r="AN11" s="12">
        <f t="shared" si="5"/>
        <v>1</v>
      </c>
      <c r="AO11" s="12">
        <f t="shared" si="5"/>
        <v>0</v>
      </c>
      <c r="AP11" s="12">
        <f t="shared" si="5"/>
        <v>1</v>
      </c>
      <c r="AQ11" s="12">
        <f t="shared" si="5"/>
        <v>1</v>
      </c>
      <c r="AR11" s="12">
        <f t="shared" si="5"/>
        <v>0</v>
      </c>
      <c r="AS11" s="12">
        <f t="shared" si="5"/>
        <v>0</v>
      </c>
      <c r="AT11" s="12">
        <f t="shared" si="5"/>
        <v>0</v>
      </c>
      <c r="AU11" s="12">
        <f t="shared" si="5"/>
        <v>0</v>
      </c>
      <c r="AV11" s="12">
        <f t="shared" si="5"/>
        <v>0</v>
      </c>
      <c r="AW11" s="12">
        <f t="shared" si="5"/>
        <v>0</v>
      </c>
      <c r="AX11" s="12">
        <f t="shared" si="5"/>
        <v>0</v>
      </c>
      <c r="BA11" s="19">
        <f t="shared" si="14"/>
        <v>10</v>
      </c>
      <c r="BB11" s="12">
        <f t="shared" si="6"/>
        <v>0</v>
      </c>
      <c r="BC11" s="12">
        <f t="shared" si="6"/>
        <v>0</v>
      </c>
      <c r="BD11" s="12">
        <f t="shared" si="6"/>
        <v>2</v>
      </c>
      <c r="BE11" s="12">
        <f t="shared" si="6"/>
        <v>0</v>
      </c>
      <c r="BF11" s="12">
        <f t="shared" si="6"/>
        <v>2</v>
      </c>
      <c r="BG11" s="12">
        <f t="shared" si="6"/>
        <v>2</v>
      </c>
      <c r="BH11" s="12">
        <f t="shared" si="6"/>
        <v>0</v>
      </c>
      <c r="BI11" s="12">
        <f t="shared" si="6"/>
        <v>2</v>
      </c>
      <c r="BJ11" s="12">
        <f t="shared" si="6"/>
        <v>2</v>
      </c>
      <c r="BK11" s="12">
        <f t="shared" si="6"/>
        <v>0</v>
      </c>
      <c r="BL11" s="12">
        <f t="shared" si="6"/>
        <v>0</v>
      </c>
      <c r="BM11" s="12">
        <f t="shared" si="6"/>
        <v>0</v>
      </c>
      <c r="BN11" s="12">
        <f t="shared" si="6"/>
        <v>0</v>
      </c>
      <c r="BO11" s="12">
        <f t="shared" si="6"/>
        <v>0</v>
      </c>
      <c r="BP11" s="12">
        <f t="shared" si="6"/>
        <v>0</v>
      </c>
      <c r="BQ11" s="12">
        <f t="shared" si="6"/>
        <v>0</v>
      </c>
      <c r="BT11" s="19">
        <f t="shared" si="15"/>
        <v>10</v>
      </c>
      <c r="BU11" s="12">
        <f t="shared" si="7"/>
        <v>0</v>
      </c>
      <c r="BV11" s="12">
        <f t="shared" si="7"/>
        <v>0</v>
      </c>
      <c r="BW11" s="12">
        <f t="shared" si="7"/>
        <v>2</v>
      </c>
      <c r="BX11" s="12">
        <f t="shared" si="7"/>
        <v>0</v>
      </c>
      <c r="BY11" s="12">
        <f t="shared" si="7"/>
        <v>2</v>
      </c>
      <c r="BZ11" s="12">
        <f t="shared" si="7"/>
        <v>2</v>
      </c>
      <c r="CA11" s="12">
        <f t="shared" si="7"/>
        <v>0</v>
      </c>
      <c r="CB11" s="12">
        <f t="shared" si="7"/>
        <v>2</v>
      </c>
      <c r="CC11" s="12">
        <f t="shared" si="7"/>
        <v>2</v>
      </c>
      <c r="CD11" s="12">
        <f t="shared" si="7"/>
        <v>0</v>
      </c>
      <c r="CE11" s="12">
        <f t="shared" si="7"/>
        <v>0</v>
      </c>
      <c r="CF11" s="12">
        <f t="shared" si="7"/>
        <v>0</v>
      </c>
      <c r="CG11" s="12">
        <f t="shared" si="7"/>
        <v>0</v>
      </c>
      <c r="CH11" s="12">
        <f t="shared" si="7"/>
        <v>0</v>
      </c>
      <c r="CI11" s="12">
        <f t="shared" si="7"/>
        <v>0</v>
      </c>
      <c r="CJ11" s="12">
        <f t="shared" si="7"/>
        <v>0</v>
      </c>
      <c r="CM11" s="19">
        <f t="shared" si="16"/>
        <v>10</v>
      </c>
      <c r="CN11" s="12">
        <f t="shared" si="8"/>
        <v>0</v>
      </c>
      <c r="CO11" s="12">
        <f t="shared" si="8"/>
        <v>0</v>
      </c>
      <c r="CP11" s="12">
        <f t="shared" si="8"/>
        <v>0</v>
      </c>
      <c r="CQ11" s="12">
        <f t="shared" si="8"/>
        <v>0</v>
      </c>
      <c r="CR11" s="12">
        <f t="shared" si="8"/>
        <v>0</v>
      </c>
      <c r="CS11" s="12">
        <f t="shared" si="8"/>
        <v>0</v>
      </c>
      <c r="CT11" s="12">
        <f t="shared" si="8"/>
        <v>0</v>
      </c>
      <c r="CU11" s="12">
        <f t="shared" si="8"/>
        <v>0</v>
      </c>
      <c r="CV11" s="12">
        <f t="shared" si="8"/>
        <v>0</v>
      </c>
      <c r="CW11" s="12">
        <f t="shared" si="8"/>
        <v>0</v>
      </c>
      <c r="CX11" s="12">
        <f t="shared" si="8"/>
        <v>0</v>
      </c>
      <c r="CY11" s="12">
        <f t="shared" si="8"/>
        <v>0</v>
      </c>
      <c r="CZ11" s="12">
        <f t="shared" si="8"/>
        <v>0</v>
      </c>
      <c r="DA11" s="12">
        <f t="shared" si="8"/>
        <v>0</v>
      </c>
      <c r="DB11" s="12">
        <f t="shared" si="8"/>
        <v>0</v>
      </c>
      <c r="DC11" s="12">
        <f t="shared" si="8"/>
        <v>0</v>
      </c>
      <c r="DF11" s="19">
        <f t="shared" si="17"/>
        <v>0</v>
      </c>
      <c r="DG11" s="19">
        <f t="shared" si="9"/>
        <v>0</v>
      </c>
      <c r="DH11" s="19">
        <f t="shared" si="9"/>
        <v>1</v>
      </c>
      <c r="DI11" s="19">
        <f t="shared" si="9"/>
        <v>0</v>
      </c>
      <c r="DJ11" s="19">
        <f t="shared" si="9"/>
        <v>1</v>
      </c>
      <c r="DK11" s="19">
        <f t="shared" si="9"/>
        <v>1</v>
      </c>
      <c r="DL11" s="19">
        <f t="shared" si="9"/>
        <v>0</v>
      </c>
      <c r="DM11" s="19">
        <f t="shared" si="9"/>
        <v>1</v>
      </c>
      <c r="DN11" s="19">
        <f t="shared" si="9"/>
        <v>1</v>
      </c>
      <c r="DO11" s="19">
        <f t="shared" si="9"/>
        <v>0</v>
      </c>
      <c r="DP11" s="19">
        <f t="shared" si="9"/>
        <v>0</v>
      </c>
      <c r="DQ11" s="19">
        <f t="shared" si="9"/>
        <v>0</v>
      </c>
      <c r="DR11" s="19">
        <f t="shared" si="9"/>
        <v>0</v>
      </c>
      <c r="DS11" s="19">
        <f t="shared" si="9"/>
        <v>0</v>
      </c>
      <c r="DT11" s="19">
        <f t="shared" si="9"/>
        <v>0</v>
      </c>
      <c r="DU11" s="19">
        <f t="shared" si="9"/>
        <v>0</v>
      </c>
      <c r="DX11" s="15" t="str">
        <f>IF(MOD('Game (2)'!$G11,2)=0,"hold","break")</f>
        <v>hold</v>
      </c>
      <c r="DY11" s="15" t="str">
        <f t="shared" si="18"/>
        <v>Us</v>
      </c>
      <c r="DZ11" s="15">
        <f t="shared" si="19"/>
        <v>1</v>
      </c>
      <c r="EA11" s="15">
        <f t="shared" si="10"/>
        <v>2</v>
      </c>
      <c r="EB11" s="15">
        <f t="shared" si="11"/>
        <v>2</v>
      </c>
      <c r="EC11" s="15">
        <f t="shared" si="20"/>
        <v>0</v>
      </c>
      <c r="ED11" s="20">
        <f t="shared" si="21"/>
        <v>4</v>
      </c>
      <c r="EE11" s="20" t="str">
        <f t="shared" si="22"/>
        <v/>
      </c>
      <c r="EF11" s="20" t="str">
        <f t="shared" si="23"/>
        <v/>
      </c>
      <c r="EG11" s="20" t="str">
        <f t="shared" si="24"/>
        <v/>
      </c>
    </row>
    <row r="12" spans="1:137" ht="15">
      <c r="A12" t="s">
        <v>82</v>
      </c>
      <c r="B12" cm="1">
        <f t="array" ref="B12">SUM($DF$31:$DN$31/B6)</f>
        <v>5.9999999999999991</v>
      </c>
      <c r="F12" s="11">
        <v>11</v>
      </c>
      <c r="G12" s="13">
        <v>1</v>
      </c>
      <c r="H12" s="49"/>
      <c r="I12" s="49">
        <v>1</v>
      </c>
      <c r="J12" s="49"/>
      <c r="K12" s="49">
        <v>1</v>
      </c>
      <c r="L12" s="49">
        <v>1</v>
      </c>
      <c r="M12" s="49">
        <v>1</v>
      </c>
      <c r="N12" s="49"/>
      <c r="O12" s="49">
        <v>1</v>
      </c>
      <c r="P12" s="49"/>
      <c r="Q12" s="12"/>
      <c r="R12" s="12"/>
      <c r="S12" s="12"/>
      <c r="T12" s="12"/>
      <c r="U12" s="12"/>
      <c r="V12" s="12"/>
      <c r="W12" s="12"/>
      <c r="Y12" s="12">
        <f t="shared" si="12"/>
        <v>5</v>
      </c>
      <c r="Z12" s="12" t="str">
        <f t="shared" si="4"/>
        <v>Us break</v>
      </c>
      <c r="AB12" t="s">
        <v>168</v>
      </c>
      <c r="AC12" s="2">
        <f>MIN(H42:W42)</f>
        <v>-4.6500000000000004</v>
      </c>
      <c r="AD12" s="30" t="str" cm="1">
        <f t="array" ref="AD12">_xlfn.XLOOKUP(AC12,H42:W42,H$33:$W$33)</f>
        <v>Jonny</v>
      </c>
      <c r="AH12" s="19">
        <f t="shared" si="13"/>
        <v>11</v>
      </c>
      <c r="AI12" s="12">
        <f t="shared" si="5"/>
        <v>0</v>
      </c>
      <c r="AJ12" s="12">
        <f t="shared" si="5"/>
        <v>1</v>
      </c>
      <c r="AK12" s="12">
        <f t="shared" si="5"/>
        <v>0</v>
      </c>
      <c r="AL12" s="12">
        <f t="shared" si="5"/>
        <v>1</v>
      </c>
      <c r="AM12" s="12">
        <f t="shared" si="5"/>
        <v>1</v>
      </c>
      <c r="AN12" s="12">
        <f t="shared" si="5"/>
        <v>1</v>
      </c>
      <c r="AO12" s="12">
        <f t="shared" si="5"/>
        <v>0</v>
      </c>
      <c r="AP12" s="12">
        <f t="shared" si="5"/>
        <v>1</v>
      </c>
      <c r="AQ12" s="12">
        <f t="shared" si="5"/>
        <v>0</v>
      </c>
      <c r="AR12" s="12">
        <f t="shared" si="5"/>
        <v>0</v>
      </c>
      <c r="AS12" s="12">
        <f t="shared" si="5"/>
        <v>0</v>
      </c>
      <c r="AT12" s="12">
        <f t="shared" si="5"/>
        <v>0</v>
      </c>
      <c r="AU12" s="12">
        <f t="shared" si="5"/>
        <v>0</v>
      </c>
      <c r="AV12" s="12">
        <f t="shared" si="5"/>
        <v>0</v>
      </c>
      <c r="AW12" s="12">
        <f t="shared" si="5"/>
        <v>0</v>
      </c>
      <c r="AX12" s="12">
        <f t="shared" si="5"/>
        <v>0</v>
      </c>
      <c r="BA12" s="19">
        <f t="shared" si="14"/>
        <v>11</v>
      </c>
      <c r="BB12" s="12">
        <f t="shared" si="6"/>
        <v>0</v>
      </c>
      <c r="BC12" s="12">
        <f t="shared" si="6"/>
        <v>0</v>
      </c>
      <c r="BD12" s="12">
        <f t="shared" si="6"/>
        <v>0</v>
      </c>
      <c r="BE12" s="12">
        <f t="shared" si="6"/>
        <v>0</v>
      </c>
      <c r="BF12" s="12">
        <f t="shared" si="6"/>
        <v>0</v>
      </c>
      <c r="BG12" s="12">
        <f t="shared" si="6"/>
        <v>0</v>
      </c>
      <c r="BH12" s="12">
        <f t="shared" si="6"/>
        <v>0</v>
      </c>
      <c r="BI12" s="12">
        <f t="shared" si="6"/>
        <v>0</v>
      </c>
      <c r="BJ12" s="12">
        <f t="shared" si="6"/>
        <v>0</v>
      </c>
      <c r="BK12" s="12">
        <f t="shared" si="6"/>
        <v>0</v>
      </c>
      <c r="BL12" s="12">
        <f t="shared" si="6"/>
        <v>0</v>
      </c>
      <c r="BM12" s="12">
        <f t="shared" si="6"/>
        <v>0</v>
      </c>
      <c r="BN12" s="12">
        <f t="shared" si="6"/>
        <v>0</v>
      </c>
      <c r="BO12" s="12">
        <f t="shared" si="6"/>
        <v>0</v>
      </c>
      <c r="BP12" s="12">
        <f t="shared" si="6"/>
        <v>0</v>
      </c>
      <c r="BQ12" s="12">
        <f t="shared" si="6"/>
        <v>0</v>
      </c>
      <c r="BT12" s="19">
        <f t="shared" si="15"/>
        <v>11</v>
      </c>
      <c r="BU12" s="12">
        <f t="shared" si="7"/>
        <v>0</v>
      </c>
      <c r="BV12" s="12">
        <f t="shared" si="7"/>
        <v>1</v>
      </c>
      <c r="BW12" s="12">
        <f t="shared" si="7"/>
        <v>0</v>
      </c>
      <c r="BX12" s="12">
        <f t="shared" si="7"/>
        <v>1</v>
      </c>
      <c r="BY12" s="12">
        <f t="shared" si="7"/>
        <v>1</v>
      </c>
      <c r="BZ12" s="12">
        <f t="shared" si="7"/>
        <v>1</v>
      </c>
      <c r="CA12" s="12">
        <f t="shared" si="7"/>
        <v>0</v>
      </c>
      <c r="CB12" s="12">
        <f t="shared" si="7"/>
        <v>1</v>
      </c>
      <c r="CC12" s="12">
        <f t="shared" si="7"/>
        <v>0</v>
      </c>
      <c r="CD12" s="12">
        <f t="shared" si="7"/>
        <v>0</v>
      </c>
      <c r="CE12" s="12">
        <f t="shared" si="7"/>
        <v>0</v>
      </c>
      <c r="CF12" s="12">
        <f t="shared" si="7"/>
        <v>0</v>
      </c>
      <c r="CG12" s="12">
        <f t="shared" si="7"/>
        <v>0</v>
      </c>
      <c r="CH12" s="12">
        <f t="shared" si="7"/>
        <v>0</v>
      </c>
      <c r="CI12" s="12">
        <f t="shared" si="7"/>
        <v>0</v>
      </c>
      <c r="CJ12" s="12">
        <f t="shared" si="7"/>
        <v>0</v>
      </c>
      <c r="CM12" s="19">
        <f t="shared" si="16"/>
        <v>11</v>
      </c>
      <c r="CN12" s="12">
        <f t="shared" si="8"/>
        <v>0</v>
      </c>
      <c r="CO12" s="12">
        <f t="shared" si="8"/>
        <v>0</v>
      </c>
      <c r="CP12" s="12">
        <f t="shared" si="8"/>
        <v>0</v>
      </c>
      <c r="CQ12" s="12">
        <f t="shared" si="8"/>
        <v>0</v>
      </c>
      <c r="CR12" s="12">
        <f t="shared" si="8"/>
        <v>0</v>
      </c>
      <c r="CS12" s="12">
        <f t="shared" si="8"/>
        <v>0</v>
      </c>
      <c r="CT12" s="12">
        <f t="shared" si="8"/>
        <v>0</v>
      </c>
      <c r="CU12" s="12">
        <f t="shared" si="8"/>
        <v>0</v>
      </c>
      <c r="CV12" s="12">
        <f t="shared" si="8"/>
        <v>0</v>
      </c>
      <c r="CW12" s="12">
        <f t="shared" si="8"/>
        <v>0</v>
      </c>
      <c r="CX12" s="12">
        <f t="shared" si="8"/>
        <v>0</v>
      </c>
      <c r="CY12" s="12">
        <f t="shared" si="8"/>
        <v>0</v>
      </c>
      <c r="CZ12" s="12">
        <f t="shared" si="8"/>
        <v>0</v>
      </c>
      <c r="DA12" s="12">
        <f t="shared" si="8"/>
        <v>0</v>
      </c>
      <c r="DB12" s="12">
        <f t="shared" si="8"/>
        <v>0</v>
      </c>
      <c r="DC12" s="12">
        <f t="shared" si="8"/>
        <v>0</v>
      </c>
      <c r="DF12" s="19">
        <f t="shared" si="17"/>
        <v>0</v>
      </c>
      <c r="DG12" s="19">
        <f t="shared" si="9"/>
        <v>0</v>
      </c>
      <c r="DH12" s="19">
        <f t="shared" si="9"/>
        <v>0</v>
      </c>
      <c r="DI12" s="19">
        <f t="shared" si="9"/>
        <v>0</v>
      </c>
      <c r="DJ12" s="19">
        <f t="shared" si="9"/>
        <v>0</v>
      </c>
      <c r="DK12" s="19">
        <f t="shared" si="9"/>
        <v>0</v>
      </c>
      <c r="DL12" s="19">
        <f t="shared" si="9"/>
        <v>0</v>
      </c>
      <c r="DM12" s="19">
        <f t="shared" si="9"/>
        <v>0</v>
      </c>
      <c r="DN12" s="19">
        <f t="shared" si="9"/>
        <v>0</v>
      </c>
      <c r="DO12" s="19">
        <f t="shared" si="9"/>
        <v>0</v>
      </c>
      <c r="DP12" s="19">
        <f t="shared" si="9"/>
        <v>0</v>
      </c>
      <c r="DQ12" s="19">
        <f t="shared" si="9"/>
        <v>0</v>
      </c>
      <c r="DR12" s="19">
        <f t="shared" si="9"/>
        <v>0</v>
      </c>
      <c r="DS12" s="19">
        <f t="shared" si="9"/>
        <v>0</v>
      </c>
      <c r="DT12" s="19">
        <f t="shared" si="9"/>
        <v>0</v>
      </c>
      <c r="DU12" s="19">
        <f t="shared" si="9"/>
        <v>0</v>
      </c>
      <c r="DX12" s="12" t="str">
        <f>IF(MOD('Game (2)'!$G12,2)=0,"hold","break")</f>
        <v>break</v>
      </c>
      <c r="DY12" s="15" t="str">
        <f t="shared" si="18"/>
        <v>Us</v>
      </c>
      <c r="DZ12" s="15">
        <f t="shared" si="19"/>
        <v>1</v>
      </c>
      <c r="EA12" s="15">
        <f t="shared" si="10"/>
        <v>0</v>
      </c>
      <c r="EB12" s="15">
        <f t="shared" si="11"/>
        <v>1</v>
      </c>
      <c r="EC12" s="15">
        <f t="shared" si="20"/>
        <v>0</v>
      </c>
      <c r="ED12" s="20" t="str">
        <f t="shared" si="21"/>
        <v/>
      </c>
      <c r="EE12" s="20">
        <f t="shared" si="22"/>
        <v>1</v>
      </c>
      <c r="EF12" s="20" t="str">
        <f t="shared" si="23"/>
        <v/>
      </c>
      <c r="EG12" s="20" t="str">
        <f t="shared" si="24"/>
        <v/>
      </c>
    </row>
    <row r="13" spans="1:137" ht="15">
      <c r="A13" t="s">
        <v>87</v>
      </c>
      <c r="B13">
        <f>B21+B22</f>
        <v>31</v>
      </c>
      <c r="F13" s="14">
        <v>12</v>
      </c>
      <c r="G13" s="16">
        <v>1</v>
      </c>
      <c r="H13" s="4"/>
      <c r="I13" s="4">
        <v>1</v>
      </c>
      <c r="J13" s="4">
        <v>1</v>
      </c>
      <c r="K13" s="4"/>
      <c r="L13" s="4">
        <v>1</v>
      </c>
      <c r="M13" s="4">
        <v>1</v>
      </c>
      <c r="N13" s="4"/>
      <c r="O13" s="4">
        <v>1</v>
      </c>
      <c r="P13" s="4"/>
      <c r="Q13" s="15"/>
      <c r="R13" s="15"/>
      <c r="S13" s="15"/>
      <c r="T13" s="15"/>
      <c r="U13" s="15"/>
      <c r="V13" s="15"/>
      <c r="W13" s="15"/>
      <c r="Y13" s="15">
        <f t="shared" si="12"/>
        <v>5</v>
      </c>
      <c r="Z13" s="15" t="str">
        <f t="shared" si="4"/>
        <v>Us break</v>
      </c>
      <c r="AH13" s="19">
        <f t="shared" si="13"/>
        <v>12</v>
      </c>
      <c r="AI13" s="12">
        <f t="shared" si="5"/>
        <v>0</v>
      </c>
      <c r="AJ13" s="12">
        <f t="shared" si="5"/>
        <v>1</v>
      </c>
      <c r="AK13" s="12">
        <f t="shared" si="5"/>
        <v>1</v>
      </c>
      <c r="AL13" s="12">
        <f t="shared" si="5"/>
        <v>0</v>
      </c>
      <c r="AM13" s="12">
        <f t="shared" si="5"/>
        <v>1</v>
      </c>
      <c r="AN13" s="12">
        <f t="shared" si="5"/>
        <v>1</v>
      </c>
      <c r="AO13" s="12">
        <f t="shared" si="5"/>
        <v>0</v>
      </c>
      <c r="AP13" s="12">
        <f t="shared" si="5"/>
        <v>1</v>
      </c>
      <c r="AQ13" s="12">
        <f t="shared" si="5"/>
        <v>0</v>
      </c>
      <c r="AR13" s="12">
        <f t="shared" si="5"/>
        <v>0</v>
      </c>
      <c r="AS13" s="12">
        <f t="shared" si="5"/>
        <v>0</v>
      </c>
      <c r="AT13" s="12">
        <f t="shared" si="5"/>
        <v>0</v>
      </c>
      <c r="AU13" s="12">
        <f t="shared" si="5"/>
        <v>0</v>
      </c>
      <c r="AV13" s="12">
        <f t="shared" si="5"/>
        <v>0</v>
      </c>
      <c r="AW13" s="12">
        <f t="shared" si="5"/>
        <v>0</v>
      </c>
      <c r="AX13" s="12">
        <f t="shared" si="5"/>
        <v>0</v>
      </c>
      <c r="BA13" s="19">
        <f t="shared" si="14"/>
        <v>12</v>
      </c>
      <c r="BB13" s="12">
        <f t="shared" si="6"/>
        <v>0</v>
      </c>
      <c r="BC13" s="12">
        <f t="shared" si="6"/>
        <v>0</v>
      </c>
      <c r="BD13" s="12">
        <f t="shared" si="6"/>
        <v>0</v>
      </c>
      <c r="BE13" s="12">
        <f t="shared" si="6"/>
        <v>0</v>
      </c>
      <c r="BF13" s="12">
        <f t="shared" si="6"/>
        <v>0</v>
      </c>
      <c r="BG13" s="12">
        <f t="shared" si="6"/>
        <v>0</v>
      </c>
      <c r="BH13" s="12">
        <f t="shared" si="6"/>
        <v>0</v>
      </c>
      <c r="BI13" s="12">
        <f t="shared" si="6"/>
        <v>0</v>
      </c>
      <c r="BJ13" s="12">
        <f t="shared" si="6"/>
        <v>0</v>
      </c>
      <c r="BK13" s="12">
        <f t="shared" si="6"/>
        <v>0</v>
      </c>
      <c r="BL13" s="12">
        <f t="shared" si="6"/>
        <v>0</v>
      </c>
      <c r="BM13" s="12">
        <f t="shared" si="6"/>
        <v>0</v>
      </c>
      <c r="BN13" s="12">
        <f t="shared" si="6"/>
        <v>0</v>
      </c>
      <c r="BO13" s="12">
        <f t="shared" si="6"/>
        <v>0</v>
      </c>
      <c r="BP13" s="12">
        <f t="shared" si="6"/>
        <v>0</v>
      </c>
      <c r="BQ13" s="12">
        <f t="shared" si="6"/>
        <v>0</v>
      </c>
      <c r="BT13" s="19">
        <f t="shared" si="15"/>
        <v>12</v>
      </c>
      <c r="BU13" s="12">
        <f t="shared" si="7"/>
        <v>0</v>
      </c>
      <c r="BV13" s="12">
        <f t="shared" si="7"/>
        <v>1</v>
      </c>
      <c r="BW13" s="12">
        <f t="shared" si="7"/>
        <v>1</v>
      </c>
      <c r="BX13" s="12">
        <f t="shared" si="7"/>
        <v>0</v>
      </c>
      <c r="BY13" s="12">
        <f t="shared" si="7"/>
        <v>1</v>
      </c>
      <c r="BZ13" s="12">
        <f t="shared" si="7"/>
        <v>1</v>
      </c>
      <c r="CA13" s="12">
        <f t="shared" si="7"/>
        <v>0</v>
      </c>
      <c r="CB13" s="12">
        <f t="shared" si="7"/>
        <v>1</v>
      </c>
      <c r="CC13" s="12">
        <f t="shared" si="7"/>
        <v>0</v>
      </c>
      <c r="CD13" s="12">
        <f t="shared" si="7"/>
        <v>0</v>
      </c>
      <c r="CE13" s="12">
        <f t="shared" si="7"/>
        <v>0</v>
      </c>
      <c r="CF13" s="12">
        <f t="shared" si="7"/>
        <v>0</v>
      </c>
      <c r="CG13" s="12">
        <f t="shared" si="7"/>
        <v>0</v>
      </c>
      <c r="CH13" s="12">
        <f t="shared" si="7"/>
        <v>0</v>
      </c>
      <c r="CI13" s="12">
        <f t="shared" si="7"/>
        <v>0</v>
      </c>
      <c r="CJ13" s="12">
        <f t="shared" si="7"/>
        <v>0</v>
      </c>
      <c r="CM13" s="19">
        <f t="shared" si="16"/>
        <v>12</v>
      </c>
      <c r="CN13" s="12">
        <f t="shared" si="8"/>
        <v>0</v>
      </c>
      <c r="CO13" s="12">
        <f t="shared" si="8"/>
        <v>0</v>
      </c>
      <c r="CP13" s="12">
        <f t="shared" si="8"/>
        <v>0</v>
      </c>
      <c r="CQ13" s="12">
        <f t="shared" si="8"/>
        <v>0</v>
      </c>
      <c r="CR13" s="12">
        <f t="shared" si="8"/>
        <v>0</v>
      </c>
      <c r="CS13" s="12">
        <f t="shared" si="8"/>
        <v>0</v>
      </c>
      <c r="CT13" s="12">
        <f t="shared" si="8"/>
        <v>0</v>
      </c>
      <c r="CU13" s="12">
        <f t="shared" si="8"/>
        <v>0</v>
      </c>
      <c r="CV13" s="12">
        <f t="shared" si="8"/>
        <v>0</v>
      </c>
      <c r="CW13" s="12">
        <f t="shared" si="8"/>
        <v>0</v>
      </c>
      <c r="CX13" s="12">
        <f t="shared" si="8"/>
        <v>0</v>
      </c>
      <c r="CY13" s="12">
        <f t="shared" si="8"/>
        <v>0</v>
      </c>
      <c r="CZ13" s="12">
        <f t="shared" si="8"/>
        <v>0</v>
      </c>
      <c r="DA13" s="12">
        <f t="shared" si="8"/>
        <v>0</v>
      </c>
      <c r="DB13" s="12">
        <f t="shared" si="8"/>
        <v>0</v>
      </c>
      <c r="DC13" s="12">
        <f t="shared" si="8"/>
        <v>0</v>
      </c>
      <c r="DF13" s="19">
        <f t="shared" si="17"/>
        <v>0</v>
      </c>
      <c r="DG13" s="19">
        <f t="shared" si="9"/>
        <v>0</v>
      </c>
      <c r="DH13" s="19">
        <f t="shared" si="9"/>
        <v>0</v>
      </c>
      <c r="DI13" s="19">
        <f t="shared" si="9"/>
        <v>0</v>
      </c>
      <c r="DJ13" s="19">
        <f t="shared" si="9"/>
        <v>0</v>
      </c>
      <c r="DK13" s="19">
        <f t="shared" si="9"/>
        <v>0</v>
      </c>
      <c r="DL13" s="19">
        <f t="shared" si="9"/>
        <v>0</v>
      </c>
      <c r="DM13" s="19">
        <f t="shared" si="9"/>
        <v>0</v>
      </c>
      <c r="DN13" s="19">
        <f t="shared" si="9"/>
        <v>0</v>
      </c>
      <c r="DO13" s="19">
        <f t="shared" si="9"/>
        <v>0</v>
      </c>
      <c r="DP13" s="19">
        <f t="shared" si="9"/>
        <v>0</v>
      </c>
      <c r="DQ13" s="19">
        <f t="shared" si="9"/>
        <v>0</v>
      </c>
      <c r="DR13" s="19">
        <f t="shared" si="9"/>
        <v>0</v>
      </c>
      <c r="DS13" s="19">
        <f t="shared" si="9"/>
        <v>0</v>
      </c>
      <c r="DT13" s="19">
        <f t="shared" si="9"/>
        <v>0</v>
      </c>
      <c r="DU13" s="19">
        <f t="shared" si="9"/>
        <v>0</v>
      </c>
      <c r="DX13" s="15" t="str">
        <f>IF(MOD('Game (2)'!$G13,2)=0,"hold","break")</f>
        <v>break</v>
      </c>
      <c r="DY13" s="15" t="str">
        <f t="shared" si="18"/>
        <v>Us</v>
      </c>
      <c r="DZ13" s="15">
        <f t="shared" si="19"/>
        <v>1</v>
      </c>
      <c r="EA13" s="15">
        <f t="shared" si="10"/>
        <v>0</v>
      </c>
      <c r="EB13" s="15">
        <f t="shared" si="11"/>
        <v>1</v>
      </c>
      <c r="EC13" s="15">
        <f t="shared" si="20"/>
        <v>0</v>
      </c>
      <c r="ED13" s="20" t="str">
        <f t="shared" si="21"/>
        <v/>
      </c>
      <c r="EE13" s="20">
        <f t="shared" si="22"/>
        <v>1</v>
      </c>
      <c r="EF13" s="20" t="str">
        <f t="shared" si="23"/>
        <v/>
      </c>
      <c r="EG13" s="20" t="str">
        <f t="shared" si="24"/>
        <v/>
      </c>
    </row>
    <row r="14" spans="1:137" ht="15">
      <c r="A14" t="s">
        <v>92</v>
      </c>
      <c r="B14" s="2">
        <f>B13/B10</f>
        <v>2.3846153846153846</v>
      </c>
      <c r="F14" s="11">
        <v>13</v>
      </c>
      <c r="G14" s="13">
        <v>0</v>
      </c>
      <c r="H14" s="49"/>
      <c r="I14" s="49">
        <v>1</v>
      </c>
      <c r="J14" s="49">
        <v>1</v>
      </c>
      <c r="K14" s="49"/>
      <c r="L14" s="49">
        <v>1</v>
      </c>
      <c r="M14" s="49">
        <v>1</v>
      </c>
      <c r="N14" s="49"/>
      <c r="O14" s="49">
        <v>1</v>
      </c>
      <c r="P14" s="49"/>
      <c r="Q14" s="12"/>
      <c r="R14" s="12"/>
      <c r="S14" s="12"/>
      <c r="T14" s="12"/>
      <c r="U14" s="12"/>
      <c r="V14" s="12"/>
      <c r="W14" s="12"/>
      <c r="Y14" s="12">
        <f t="shared" si="12"/>
        <v>5</v>
      </c>
      <c r="Z14" s="12" t="str">
        <f t="shared" si="4"/>
        <v>Op hold</v>
      </c>
      <c r="AH14" s="19">
        <f t="shared" si="13"/>
        <v>13</v>
      </c>
      <c r="AI14" s="12">
        <f t="shared" si="5"/>
        <v>0</v>
      </c>
      <c r="AJ14" s="12">
        <f t="shared" si="5"/>
        <v>0</v>
      </c>
      <c r="AK14" s="12">
        <f t="shared" si="5"/>
        <v>0</v>
      </c>
      <c r="AL14" s="12">
        <f t="shared" si="5"/>
        <v>0</v>
      </c>
      <c r="AM14" s="12">
        <f t="shared" si="5"/>
        <v>0</v>
      </c>
      <c r="AN14" s="12">
        <f t="shared" si="5"/>
        <v>0</v>
      </c>
      <c r="AO14" s="12">
        <f t="shared" si="5"/>
        <v>0</v>
      </c>
      <c r="AP14" s="12">
        <f t="shared" si="5"/>
        <v>0</v>
      </c>
      <c r="AQ14" s="12">
        <f t="shared" si="5"/>
        <v>0</v>
      </c>
      <c r="AR14" s="12">
        <f t="shared" si="5"/>
        <v>0</v>
      </c>
      <c r="AS14" s="12">
        <f t="shared" si="5"/>
        <v>0</v>
      </c>
      <c r="AT14" s="12">
        <f t="shared" si="5"/>
        <v>0</v>
      </c>
      <c r="AU14" s="12">
        <f t="shared" si="5"/>
        <v>0</v>
      </c>
      <c r="AV14" s="12">
        <f t="shared" si="5"/>
        <v>0</v>
      </c>
      <c r="AW14" s="12">
        <f t="shared" si="5"/>
        <v>0</v>
      </c>
      <c r="AX14" s="12">
        <f t="shared" si="5"/>
        <v>0</v>
      </c>
      <c r="BA14" s="19">
        <f t="shared" si="14"/>
        <v>13</v>
      </c>
      <c r="BB14" s="12">
        <f t="shared" si="6"/>
        <v>0</v>
      </c>
      <c r="BC14" s="12">
        <f t="shared" si="6"/>
        <v>0</v>
      </c>
      <c r="BD14" s="12">
        <f t="shared" si="6"/>
        <v>0</v>
      </c>
      <c r="BE14" s="12">
        <f t="shared" si="6"/>
        <v>0</v>
      </c>
      <c r="BF14" s="12">
        <f t="shared" si="6"/>
        <v>0</v>
      </c>
      <c r="BG14" s="12">
        <f t="shared" si="6"/>
        <v>0</v>
      </c>
      <c r="BH14" s="12">
        <f t="shared" si="6"/>
        <v>0</v>
      </c>
      <c r="BI14" s="12">
        <f t="shared" si="6"/>
        <v>0</v>
      </c>
      <c r="BJ14" s="12">
        <f t="shared" si="6"/>
        <v>0</v>
      </c>
      <c r="BK14" s="12">
        <f t="shared" si="6"/>
        <v>0</v>
      </c>
      <c r="BL14" s="12">
        <f t="shared" si="6"/>
        <v>0</v>
      </c>
      <c r="BM14" s="12">
        <f t="shared" si="6"/>
        <v>0</v>
      </c>
      <c r="BN14" s="12">
        <f t="shared" si="6"/>
        <v>0</v>
      </c>
      <c r="BO14" s="12">
        <f t="shared" si="6"/>
        <v>0</v>
      </c>
      <c r="BP14" s="12">
        <f t="shared" si="6"/>
        <v>0</v>
      </c>
      <c r="BQ14" s="12">
        <f t="shared" si="6"/>
        <v>0</v>
      </c>
      <c r="BT14" s="19">
        <f t="shared" si="15"/>
        <v>13</v>
      </c>
      <c r="BU14" s="12">
        <f t="shared" si="7"/>
        <v>0</v>
      </c>
      <c r="BV14" s="12">
        <f t="shared" si="7"/>
        <v>0</v>
      </c>
      <c r="BW14" s="12">
        <f t="shared" si="7"/>
        <v>0</v>
      </c>
      <c r="BX14" s="12">
        <f t="shared" si="7"/>
        <v>0</v>
      </c>
      <c r="BY14" s="12">
        <f t="shared" si="7"/>
        <v>0</v>
      </c>
      <c r="BZ14" s="12">
        <f t="shared" si="7"/>
        <v>0</v>
      </c>
      <c r="CA14" s="12">
        <f t="shared" si="7"/>
        <v>0</v>
      </c>
      <c r="CB14" s="12">
        <f t="shared" si="7"/>
        <v>0</v>
      </c>
      <c r="CC14" s="12">
        <f t="shared" si="7"/>
        <v>0</v>
      </c>
      <c r="CD14" s="12">
        <f t="shared" si="7"/>
        <v>0</v>
      </c>
      <c r="CE14" s="12">
        <f t="shared" si="7"/>
        <v>0</v>
      </c>
      <c r="CF14" s="12">
        <f t="shared" si="7"/>
        <v>0</v>
      </c>
      <c r="CG14" s="12">
        <f t="shared" si="7"/>
        <v>0</v>
      </c>
      <c r="CH14" s="12">
        <f t="shared" si="7"/>
        <v>0</v>
      </c>
      <c r="CI14" s="12">
        <f t="shared" si="7"/>
        <v>0</v>
      </c>
      <c r="CJ14" s="12">
        <f t="shared" si="7"/>
        <v>0</v>
      </c>
      <c r="CM14" s="19">
        <f t="shared" si="16"/>
        <v>13</v>
      </c>
      <c r="CN14" s="12">
        <f t="shared" si="8"/>
        <v>0</v>
      </c>
      <c r="CO14" s="12">
        <f t="shared" si="8"/>
        <v>1</v>
      </c>
      <c r="CP14" s="12">
        <f t="shared" si="8"/>
        <v>1</v>
      </c>
      <c r="CQ14" s="12">
        <f t="shared" si="8"/>
        <v>0</v>
      </c>
      <c r="CR14" s="12">
        <f t="shared" si="8"/>
        <v>1</v>
      </c>
      <c r="CS14" s="12">
        <f t="shared" si="8"/>
        <v>1</v>
      </c>
      <c r="CT14" s="12">
        <f t="shared" si="8"/>
        <v>0</v>
      </c>
      <c r="CU14" s="12">
        <f t="shared" si="8"/>
        <v>1</v>
      </c>
      <c r="CV14" s="12">
        <f t="shared" si="8"/>
        <v>0</v>
      </c>
      <c r="CW14" s="12">
        <f t="shared" si="8"/>
        <v>0</v>
      </c>
      <c r="CX14" s="12">
        <f t="shared" si="8"/>
        <v>0</v>
      </c>
      <c r="CY14" s="12">
        <f t="shared" si="8"/>
        <v>0</v>
      </c>
      <c r="CZ14" s="12">
        <f t="shared" si="8"/>
        <v>0</v>
      </c>
      <c r="DA14" s="12">
        <f t="shared" si="8"/>
        <v>0</v>
      </c>
      <c r="DB14" s="12">
        <f t="shared" si="8"/>
        <v>0</v>
      </c>
      <c r="DC14" s="12">
        <f t="shared" si="8"/>
        <v>0</v>
      </c>
      <c r="DF14" s="19">
        <f t="shared" si="17"/>
        <v>0</v>
      </c>
      <c r="DG14" s="19">
        <f t="shared" si="9"/>
        <v>0</v>
      </c>
      <c r="DH14" s="19">
        <f t="shared" si="9"/>
        <v>0</v>
      </c>
      <c r="DI14" s="19">
        <f t="shared" si="9"/>
        <v>0</v>
      </c>
      <c r="DJ14" s="19">
        <f t="shared" si="9"/>
        <v>0</v>
      </c>
      <c r="DK14" s="19">
        <f t="shared" si="9"/>
        <v>0</v>
      </c>
      <c r="DL14" s="19">
        <f t="shared" si="9"/>
        <v>0</v>
      </c>
      <c r="DM14" s="19">
        <f t="shared" si="9"/>
        <v>0</v>
      </c>
      <c r="DN14" s="19">
        <f t="shared" si="9"/>
        <v>0</v>
      </c>
      <c r="DO14" s="19">
        <f t="shared" si="9"/>
        <v>0</v>
      </c>
      <c r="DP14" s="19">
        <f t="shared" si="9"/>
        <v>0</v>
      </c>
      <c r="DQ14" s="19">
        <f t="shared" si="9"/>
        <v>0</v>
      </c>
      <c r="DR14" s="19">
        <f t="shared" si="9"/>
        <v>0</v>
      </c>
      <c r="DS14" s="19">
        <f t="shared" si="9"/>
        <v>0</v>
      </c>
      <c r="DT14" s="19">
        <f t="shared" si="9"/>
        <v>0</v>
      </c>
      <c r="DU14" s="19">
        <f t="shared" si="9"/>
        <v>0</v>
      </c>
      <c r="DX14" s="12" t="str">
        <f>IF(MOD('Game (2)'!$G14,2)=0,"hold","break")</f>
        <v>hold</v>
      </c>
      <c r="DY14" s="15" t="str">
        <f t="shared" si="18"/>
        <v>Op</v>
      </c>
      <c r="DZ14" s="15">
        <f t="shared" si="19"/>
        <v>0</v>
      </c>
      <c r="EA14" s="15">
        <f t="shared" si="10"/>
        <v>0</v>
      </c>
      <c r="EB14" s="15">
        <f t="shared" si="11"/>
        <v>0</v>
      </c>
      <c r="EC14" s="15">
        <f t="shared" si="20"/>
        <v>1</v>
      </c>
      <c r="ED14" s="20" t="str">
        <f t="shared" si="21"/>
        <v/>
      </c>
      <c r="EE14" s="20" t="str">
        <f t="shared" si="22"/>
        <v/>
      </c>
      <c r="EF14" s="20">
        <f t="shared" si="23"/>
        <v>0</v>
      </c>
      <c r="EG14" s="20" t="str">
        <f t="shared" si="24"/>
        <v/>
      </c>
    </row>
    <row r="15" spans="1:137" ht="15">
      <c r="A15" t="s">
        <v>95</v>
      </c>
      <c r="B15" s="3">
        <f>B11/B10</f>
        <v>1.3846153846153846</v>
      </c>
      <c r="F15" s="14">
        <v>14</v>
      </c>
      <c r="G15" s="16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Y15" s="15">
        <f t="shared" si="12"/>
        <v>0</v>
      </c>
      <c r="Z15" s="15" t="str">
        <f t="shared" si="4"/>
        <v/>
      </c>
      <c r="AH15" s="19">
        <f t="shared" si="13"/>
        <v>14</v>
      </c>
      <c r="AI15" s="12">
        <f t="shared" si="5"/>
        <v>0</v>
      </c>
      <c r="AJ15" s="12">
        <f t="shared" si="5"/>
        <v>0</v>
      </c>
      <c r="AK15" s="12">
        <f t="shared" si="5"/>
        <v>0</v>
      </c>
      <c r="AL15" s="12">
        <f t="shared" si="5"/>
        <v>0</v>
      </c>
      <c r="AM15" s="12">
        <f t="shared" si="5"/>
        <v>0</v>
      </c>
      <c r="AN15" s="12">
        <f t="shared" si="5"/>
        <v>0</v>
      </c>
      <c r="AO15" s="12">
        <f t="shared" si="5"/>
        <v>0</v>
      </c>
      <c r="AP15" s="12">
        <f t="shared" si="5"/>
        <v>0</v>
      </c>
      <c r="AQ15" s="12">
        <f t="shared" si="5"/>
        <v>0</v>
      </c>
      <c r="AR15" s="12">
        <f t="shared" si="5"/>
        <v>0</v>
      </c>
      <c r="AS15" s="12">
        <f t="shared" si="5"/>
        <v>0</v>
      </c>
      <c r="AT15" s="12">
        <f t="shared" si="5"/>
        <v>0</v>
      </c>
      <c r="AU15" s="12">
        <f t="shared" si="5"/>
        <v>0</v>
      </c>
      <c r="AV15" s="12">
        <f t="shared" si="5"/>
        <v>0</v>
      </c>
      <c r="AW15" s="12">
        <f t="shared" si="5"/>
        <v>0</v>
      </c>
      <c r="AX15" s="12">
        <f t="shared" si="5"/>
        <v>0</v>
      </c>
      <c r="BA15" s="19">
        <f t="shared" si="14"/>
        <v>14</v>
      </c>
      <c r="BB15" s="12">
        <f t="shared" si="6"/>
        <v>0</v>
      </c>
      <c r="BC15" s="12">
        <f t="shared" si="6"/>
        <v>0</v>
      </c>
      <c r="BD15" s="12">
        <f t="shared" si="6"/>
        <v>0</v>
      </c>
      <c r="BE15" s="12">
        <f t="shared" si="6"/>
        <v>0</v>
      </c>
      <c r="BF15" s="12">
        <f t="shared" si="6"/>
        <v>0</v>
      </c>
      <c r="BG15" s="12">
        <f t="shared" si="6"/>
        <v>0</v>
      </c>
      <c r="BH15" s="12">
        <f t="shared" si="6"/>
        <v>0</v>
      </c>
      <c r="BI15" s="12">
        <f t="shared" si="6"/>
        <v>0</v>
      </c>
      <c r="BJ15" s="12">
        <f t="shared" si="6"/>
        <v>0</v>
      </c>
      <c r="BK15" s="12">
        <f t="shared" si="6"/>
        <v>0</v>
      </c>
      <c r="BL15" s="12">
        <f t="shared" si="6"/>
        <v>0</v>
      </c>
      <c r="BM15" s="12">
        <f t="shared" si="6"/>
        <v>0</v>
      </c>
      <c r="BN15" s="12">
        <f t="shared" si="6"/>
        <v>0</v>
      </c>
      <c r="BO15" s="12">
        <f t="shared" si="6"/>
        <v>0</v>
      </c>
      <c r="BP15" s="12">
        <f t="shared" si="6"/>
        <v>0</v>
      </c>
      <c r="BQ15" s="12">
        <f t="shared" si="6"/>
        <v>0</v>
      </c>
      <c r="BT15" s="19">
        <f t="shared" si="15"/>
        <v>14</v>
      </c>
      <c r="BU15" s="12">
        <f t="shared" si="7"/>
        <v>0</v>
      </c>
      <c r="BV15" s="12">
        <f t="shared" si="7"/>
        <v>0</v>
      </c>
      <c r="BW15" s="12">
        <f t="shared" si="7"/>
        <v>0</v>
      </c>
      <c r="BX15" s="12">
        <f t="shared" si="7"/>
        <v>0</v>
      </c>
      <c r="BY15" s="12">
        <f t="shared" si="7"/>
        <v>0</v>
      </c>
      <c r="BZ15" s="12">
        <f t="shared" si="7"/>
        <v>0</v>
      </c>
      <c r="CA15" s="12">
        <f t="shared" si="7"/>
        <v>0</v>
      </c>
      <c r="CB15" s="12">
        <f t="shared" si="7"/>
        <v>0</v>
      </c>
      <c r="CC15" s="12">
        <f t="shared" si="7"/>
        <v>0</v>
      </c>
      <c r="CD15" s="12">
        <f t="shared" si="7"/>
        <v>0</v>
      </c>
      <c r="CE15" s="12">
        <f t="shared" si="7"/>
        <v>0</v>
      </c>
      <c r="CF15" s="12">
        <f t="shared" si="7"/>
        <v>0</v>
      </c>
      <c r="CG15" s="12">
        <f t="shared" si="7"/>
        <v>0</v>
      </c>
      <c r="CH15" s="12">
        <f t="shared" si="7"/>
        <v>0</v>
      </c>
      <c r="CI15" s="12">
        <f t="shared" si="7"/>
        <v>0</v>
      </c>
      <c r="CJ15" s="12">
        <f t="shared" si="7"/>
        <v>0</v>
      </c>
      <c r="CM15" s="19">
        <f t="shared" si="16"/>
        <v>14</v>
      </c>
      <c r="CN15" s="12">
        <f t="shared" si="8"/>
        <v>0</v>
      </c>
      <c r="CO15" s="12">
        <f t="shared" si="8"/>
        <v>0</v>
      </c>
      <c r="CP15" s="12">
        <f t="shared" si="8"/>
        <v>0</v>
      </c>
      <c r="CQ15" s="12">
        <f t="shared" si="8"/>
        <v>0</v>
      </c>
      <c r="CR15" s="12">
        <f t="shared" si="8"/>
        <v>0</v>
      </c>
      <c r="CS15" s="12">
        <f t="shared" si="8"/>
        <v>0</v>
      </c>
      <c r="CT15" s="12">
        <f t="shared" si="8"/>
        <v>0</v>
      </c>
      <c r="CU15" s="12">
        <f t="shared" si="8"/>
        <v>0</v>
      </c>
      <c r="CV15" s="12">
        <f t="shared" si="8"/>
        <v>0</v>
      </c>
      <c r="CW15" s="12">
        <f t="shared" si="8"/>
        <v>0</v>
      </c>
      <c r="CX15" s="12">
        <f t="shared" si="8"/>
        <v>0</v>
      </c>
      <c r="CY15" s="12">
        <f t="shared" si="8"/>
        <v>0</v>
      </c>
      <c r="CZ15" s="12">
        <f t="shared" si="8"/>
        <v>0</v>
      </c>
      <c r="DA15" s="12">
        <f t="shared" si="8"/>
        <v>0</v>
      </c>
      <c r="DB15" s="12">
        <f t="shared" si="8"/>
        <v>0</v>
      </c>
      <c r="DC15" s="12">
        <f t="shared" si="8"/>
        <v>0</v>
      </c>
      <c r="DF15" s="19">
        <f t="shared" si="17"/>
        <v>0</v>
      </c>
      <c r="DG15" s="19">
        <f t="shared" si="9"/>
        <v>0</v>
      </c>
      <c r="DH15" s="19">
        <f t="shared" si="9"/>
        <v>0</v>
      </c>
      <c r="DI15" s="19">
        <f t="shared" si="9"/>
        <v>0</v>
      </c>
      <c r="DJ15" s="19">
        <f t="shared" si="9"/>
        <v>0</v>
      </c>
      <c r="DK15" s="19">
        <f t="shared" si="9"/>
        <v>0</v>
      </c>
      <c r="DL15" s="19">
        <f t="shared" si="9"/>
        <v>0</v>
      </c>
      <c r="DM15" s="19">
        <f t="shared" si="9"/>
        <v>0</v>
      </c>
      <c r="DN15" s="19">
        <f t="shared" si="9"/>
        <v>0</v>
      </c>
      <c r="DO15" s="19">
        <f t="shared" si="9"/>
        <v>0</v>
      </c>
      <c r="DP15" s="19">
        <f t="shared" si="9"/>
        <v>0</v>
      </c>
      <c r="DQ15" s="19">
        <f t="shared" si="9"/>
        <v>0</v>
      </c>
      <c r="DR15" s="19">
        <f t="shared" si="9"/>
        <v>0</v>
      </c>
      <c r="DS15" s="19">
        <f t="shared" si="9"/>
        <v>0</v>
      </c>
      <c r="DT15" s="19">
        <f t="shared" si="9"/>
        <v>0</v>
      </c>
      <c r="DU15" s="19">
        <f t="shared" si="9"/>
        <v>0</v>
      </c>
      <c r="DX15" s="15" t="str">
        <f>IF(MOD('Game (2)'!$G15,2)=0,"hold","break")</f>
        <v>hold</v>
      </c>
      <c r="DY15" s="15" t="str">
        <f t="shared" si="18"/>
        <v>Us</v>
      </c>
      <c r="DZ15" s="15">
        <f t="shared" si="19"/>
        <v>0</v>
      </c>
      <c r="EA15" s="15">
        <f t="shared" si="10"/>
        <v>0</v>
      </c>
      <c r="EB15" s="15">
        <f t="shared" si="11"/>
        <v>0</v>
      </c>
      <c r="EC15" s="15">
        <f t="shared" si="20"/>
        <v>0</v>
      </c>
      <c r="ED15" s="20" t="str">
        <f t="shared" si="21"/>
        <v/>
      </c>
      <c r="EE15" s="20" t="str">
        <f t="shared" si="22"/>
        <v/>
      </c>
      <c r="EF15" s="20" t="str">
        <f t="shared" si="23"/>
        <v/>
      </c>
      <c r="EG15" s="20" t="str">
        <f t="shared" si="24"/>
        <v/>
      </c>
    </row>
    <row r="16" spans="1:137" ht="15" thickBot="1">
      <c r="F16" s="11">
        <v>15</v>
      </c>
      <c r="G16" s="13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Y16" s="12">
        <f t="shared" si="12"/>
        <v>0</v>
      </c>
      <c r="Z16" s="12" t="str">
        <f t="shared" si="4"/>
        <v/>
      </c>
      <c r="AB16" t="s">
        <v>169</v>
      </c>
      <c r="AH16" s="19">
        <f t="shared" si="13"/>
        <v>15</v>
      </c>
      <c r="AI16" s="12">
        <f t="shared" si="5"/>
        <v>0</v>
      </c>
      <c r="AJ16" s="12">
        <f t="shared" si="5"/>
        <v>0</v>
      </c>
      <c r="AK16" s="12">
        <f t="shared" si="5"/>
        <v>0</v>
      </c>
      <c r="AL16" s="12">
        <f t="shared" si="5"/>
        <v>0</v>
      </c>
      <c r="AM16" s="12">
        <f t="shared" si="5"/>
        <v>0</v>
      </c>
      <c r="AN16" s="12">
        <f t="shared" si="5"/>
        <v>0</v>
      </c>
      <c r="AO16" s="12">
        <f t="shared" si="5"/>
        <v>0</v>
      </c>
      <c r="AP16" s="12">
        <f t="shared" si="5"/>
        <v>0</v>
      </c>
      <c r="AQ16" s="12">
        <f t="shared" si="5"/>
        <v>0</v>
      </c>
      <c r="AR16" s="12">
        <f t="shared" si="5"/>
        <v>0</v>
      </c>
      <c r="AS16" s="12">
        <f t="shared" si="5"/>
        <v>0</v>
      </c>
      <c r="AT16" s="12">
        <f t="shared" si="5"/>
        <v>0</v>
      </c>
      <c r="AU16" s="12">
        <f t="shared" si="5"/>
        <v>0</v>
      </c>
      <c r="AV16" s="12">
        <f t="shared" si="5"/>
        <v>0</v>
      </c>
      <c r="AW16" s="12">
        <f t="shared" si="5"/>
        <v>0</v>
      </c>
      <c r="AX16" s="12">
        <f t="shared" si="5"/>
        <v>0</v>
      </c>
      <c r="BA16" s="19">
        <f t="shared" si="14"/>
        <v>15</v>
      </c>
      <c r="BB16" s="12">
        <f t="shared" si="6"/>
        <v>0</v>
      </c>
      <c r="BC16" s="12">
        <f t="shared" si="6"/>
        <v>0</v>
      </c>
      <c r="BD16" s="12">
        <f t="shared" si="6"/>
        <v>0</v>
      </c>
      <c r="BE16" s="12">
        <f t="shared" si="6"/>
        <v>0</v>
      </c>
      <c r="BF16" s="12">
        <f t="shared" si="6"/>
        <v>0</v>
      </c>
      <c r="BG16" s="12">
        <f t="shared" si="6"/>
        <v>0</v>
      </c>
      <c r="BH16" s="12">
        <f t="shared" si="6"/>
        <v>0</v>
      </c>
      <c r="BI16" s="12">
        <f t="shared" si="6"/>
        <v>0</v>
      </c>
      <c r="BJ16" s="12">
        <f t="shared" si="6"/>
        <v>0</v>
      </c>
      <c r="BK16" s="12">
        <f t="shared" si="6"/>
        <v>0</v>
      </c>
      <c r="BL16" s="12">
        <f t="shared" si="6"/>
        <v>0</v>
      </c>
      <c r="BM16" s="12">
        <f t="shared" si="6"/>
        <v>0</v>
      </c>
      <c r="BN16" s="12">
        <f t="shared" si="6"/>
        <v>0</v>
      </c>
      <c r="BO16" s="12">
        <f t="shared" si="6"/>
        <v>0</v>
      </c>
      <c r="BP16" s="12">
        <f t="shared" si="6"/>
        <v>0</v>
      </c>
      <c r="BQ16" s="12">
        <f t="shared" si="6"/>
        <v>0</v>
      </c>
      <c r="BT16" s="19">
        <f t="shared" si="15"/>
        <v>15</v>
      </c>
      <c r="BU16" s="12">
        <f t="shared" si="7"/>
        <v>0</v>
      </c>
      <c r="BV16" s="12">
        <f t="shared" si="7"/>
        <v>0</v>
      </c>
      <c r="BW16" s="12">
        <f t="shared" si="7"/>
        <v>0</v>
      </c>
      <c r="BX16" s="12">
        <f t="shared" si="7"/>
        <v>0</v>
      </c>
      <c r="BY16" s="12">
        <f t="shared" si="7"/>
        <v>0</v>
      </c>
      <c r="BZ16" s="12">
        <f t="shared" si="7"/>
        <v>0</v>
      </c>
      <c r="CA16" s="12">
        <f t="shared" si="7"/>
        <v>0</v>
      </c>
      <c r="CB16" s="12">
        <f t="shared" si="7"/>
        <v>0</v>
      </c>
      <c r="CC16" s="12">
        <f t="shared" si="7"/>
        <v>0</v>
      </c>
      <c r="CD16" s="12">
        <f t="shared" si="7"/>
        <v>0</v>
      </c>
      <c r="CE16" s="12">
        <f t="shared" si="7"/>
        <v>0</v>
      </c>
      <c r="CF16" s="12">
        <f t="shared" si="7"/>
        <v>0</v>
      </c>
      <c r="CG16" s="12">
        <f t="shared" si="7"/>
        <v>0</v>
      </c>
      <c r="CH16" s="12">
        <f t="shared" si="7"/>
        <v>0</v>
      </c>
      <c r="CI16" s="12">
        <f t="shared" si="7"/>
        <v>0</v>
      </c>
      <c r="CJ16" s="12">
        <f t="shared" si="7"/>
        <v>0</v>
      </c>
      <c r="CM16" s="19">
        <f t="shared" si="16"/>
        <v>15</v>
      </c>
      <c r="CN16" s="12">
        <f t="shared" si="8"/>
        <v>0</v>
      </c>
      <c r="CO16" s="12">
        <f t="shared" si="8"/>
        <v>0</v>
      </c>
      <c r="CP16" s="12">
        <f t="shared" si="8"/>
        <v>0</v>
      </c>
      <c r="CQ16" s="12">
        <f t="shared" si="8"/>
        <v>0</v>
      </c>
      <c r="CR16" s="12">
        <f t="shared" si="8"/>
        <v>0</v>
      </c>
      <c r="CS16" s="12">
        <f t="shared" si="8"/>
        <v>0</v>
      </c>
      <c r="CT16" s="12">
        <f t="shared" si="8"/>
        <v>0</v>
      </c>
      <c r="CU16" s="12">
        <f t="shared" si="8"/>
        <v>0</v>
      </c>
      <c r="CV16" s="12">
        <f t="shared" si="8"/>
        <v>0</v>
      </c>
      <c r="CW16" s="12">
        <f t="shared" si="8"/>
        <v>0</v>
      </c>
      <c r="CX16" s="12">
        <f t="shared" si="8"/>
        <v>0</v>
      </c>
      <c r="CY16" s="12">
        <f t="shared" si="8"/>
        <v>0</v>
      </c>
      <c r="CZ16" s="12">
        <f t="shared" si="8"/>
        <v>0</v>
      </c>
      <c r="DA16" s="12">
        <f t="shared" si="8"/>
        <v>0</v>
      </c>
      <c r="DB16" s="12">
        <f t="shared" si="8"/>
        <v>0</v>
      </c>
      <c r="DC16" s="12">
        <f t="shared" si="8"/>
        <v>0</v>
      </c>
      <c r="DF16" s="19">
        <f t="shared" si="17"/>
        <v>0</v>
      </c>
      <c r="DG16" s="19">
        <f t="shared" si="9"/>
        <v>0</v>
      </c>
      <c r="DH16" s="19">
        <f t="shared" si="9"/>
        <v>0</v>
      </c>
      <c r="DI16" s="19">
        <f t="shared" si="9"/>
        <v>0</v>
      </c>
      <c r="DJ16" s="19">
        <f t="shared" si="9"/>
        <v>0</v>
      </c>
      <c r="DK16" s="19">
        <f t="shared" si="9"/>
        <v>0</v>
      </c>
      <c r="DL16" s="19">
        <f t="shared" si="9"/>
        <v>0</v>
      </c>
      <c r="DM16" s="19">
        <f t="shared" si="9"/>
        <v>0</v>
      </c>
      <c r="DN16" s="19">
        <f t="shared" si="9"/>
        <v>0</v>
      </c>
      <c r="DO16" s="19">
        <f t="shared" si="9"/>
        <v>0</v>
      </c>
      <c r="DP16" s="19">
        <f t="shared" si="9"/>
        <v>0</v>
      </c>
      <c r="DQ16" s="19">
        <f t="shared" si="9"/>
        <v>0</v>
      </c>
      <c r="DR16" s="19">
        <f t="shared" si="9"/>
        <v>0</v>
      </c>
      <c r="DS16" s="19">
        <f t="shared" si="9"/>
        <v>0</v>
      </c>
      <c r="DT16" s="19">
        <f t="shared" si="9"/>
        <v>0</v>
      </c>
      <c r="DU16" s="19">
        <f t="shared" si="9"/>
        <v>0</v>
      </c>
      <c r="DX16" s="12" t="str">
        <f>IF(MOD('Game (2)'!$G16,2)=0,"hold","break")</f>
        <v>hold</v>
      </c>
      <c r="DY16" s="15" t="str">
        <f t="shared" si="18"/>
        <v>Op</v>
      </c>
      <c r="DZ16" s="15">
        <f t="shared" si="19"/>
        <v>0</v>
      </c>
      <c r="EA16" s="15">
        <f t="shared" si="10"/>
        <v>0</v>
      </c>
      <c r="EB16" s="15">
        <f t="shared" si="11"/>
        <v>0</v>
      </c>
      <c r="EC16" s="15">
        <f t="shared" si="20"/>
        <v>0</v>
      </c>
      <c r="ED16" s="20" t="str">
        <f t="shared" si="21"/>
        <v/>
      </c>
      <c r="EE16" s="20" t="str">
        <f t="shared" si="22"/>
        <v/>
      </c>
      <c r="EF16" s="20" t="str">
        <f t="shared" si="23"/>
        <v/>
      </c>
      <c r="EG16" s="20" t="str">
        <f t="shared" si="24"/>
        <v/>
      </c>
    </row>
    <row r="17" spans="1:137" ht="15">
      <c r="A17" s="31" t="s">
        <v>100</v>
      </c>
      <c r="B17" s="32">
        <f>$DZ$31</f>
        <v>6</v>
      </c>
      <c r="F17" s="14">
        <v>16</v>
      </c>
      <c r="G17" s="16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Y17" s="15">
        <f t="shared" si="12"/>
        <v>0</v>
      </c>
      <c r="Z17" s="15" t="str">
        <f t="shared" si="4"/>
        <v/>
      </c>
      <c r="AB17" t="s">
        <v>33</v>
      </c>
      <c r="AC17" t="s">
        <v>90</v>
      </c>
      <c r="AD17" t="s">
        <v>53</v>
      </c>
      <c r="AH17" s="19">
        <f t="shared" si="13"/>
        <v>16</v>
      </c>
      <c r="AI17" s="12">
        <f t="shared" si="5"/>
        <v>0</v>
      </c>
      <c r="AJ17" s="12">
        <f t="shared" si="5"/>
        <v>0</v>
      </c>
      <c r="AK17" s="12">
        <f t="shared" si="5"/>
        <v>0</v>
      </c>
      <c r="AL17" s="12">
        <f t="shared" si="5"/>
        <v>0</v>
      </c>
      <c r="AM17" s="12">
        <f t="shared" si="5"/>
        <v>0</v>
      </c>
      <c r="AN17" s="12">
        <f t="shared" si="5"/>
        <v>0</v>
      </c>
      <c r="AO17" s="12">
        <f t="shared" si="5"/>
        <v>0</v>
      </c>
      <c r="AP17" s="12">
        <f t="shared" si="5"/>
        <v>0</v>
      </c>
      <c r="AQ17" s="12">
        <f t="shared" si="5"/>
        <v>0</v>
      </c>
      <c r="AR17" s="12">
        <f t="shared" si="5"/>
        <v>0</v>
      </c>
      <c r="AS17" s="12">
        <f t="shared" si="5"/>
        <v>0</v>
      </c>
      <c r="AT17" s="12">
        <f t="shared" si="5"/>
        <v>0</v>
      </c>
      <c r="AU17" s="12">
        <f t="shared" si="5"/>
        <v>0</v>
      </c>
      <c r="AV17" s="12">
        <f t="shared" si="5"/>
        <v>0</v>
      </c>
      <c r="AW17" s="12">
        <f t="shared" si="5"/>
        <v>0</v>
      </c>
      <c r="AX17" s="12">
        <f t="shared" ref="AX17:AX30" si="25">W17*$DZ17</f>
        <v>0</v>
      </c>
      <c r="BA17" s="19">
        <f t="shared" si="14"/>
        <v>16</v>
      </c>
      <c r="BB17" s="12">
        <f t="shared" si="6"/>
        <v>0</v>
      </c>
      <c r="BC17" s="12">
        <f t="shared" si="6"/>
        <v>0</v>
      </c>
      <c r="BD17" s="12">
        <f t="shared" si="6"/>
        <v>0</v>
      </c>
      <c r="BE17" s="12">
        <f t="shared" si="6"/>
        <v>0</v>
      </c>
      <c r="BF17" s="12">
        <f t="shared" si="6"/>
        <v>0</v>
      </c>
      <c r="BG17" s="12">
        <f t="shared" si="6"/>
        <v>0</v>
      </c>
      <c r="BH17" s="12">
        <f t="shared" si="6"/>
        <v>0</v>
      </c>
      <c r="BI17" s="12">
        <f t="shared" si="6"/>
        <v>0</v>
      </c>
      <c r="BJ17" s="12">
        <f t="shared" si="6"/>
        <v>0</v>
      </c>
      <c r="BK17" s="12">
        <f t="shared" si="6"/>
        <v>0</v>
      </c>
      <c r="BL17" s="12">
        <f t="shared" si="6"/>
        <v>0</v>
      </c>
      <c r="BM17" s="12">
        <f t="shared" si="6"/>
        <v>0</v>
      </c>
      <c r="BN17" s="12">
        <f t="shared" si="6"/>
        <v>0</v>
      </c>
      <c r="BO17" s="12">
        <f t="shared" si="6"/>
        <v>0</v>
      </c>
      <c r="BP17" s="12">
        <f t="shared" si="6"/>
        <v>0</v>
      </c>
      <c r="BQ17" s="12">
        <f t="shared" ref="BQ17:BQ30" si="26">W17*$EA17</f>
        <v>0</v>
      </c>
      <c r="BT17" s="19">
        <f t="shared" si="15"/>
        <v>16</v>
      </c>
      <c r="BU17" s="12">
        <f t="shared" si="7"/>
        <v>0</v>
      </c>
      <c r="BV17" s="12">
        <f t="shared" si="7"/>
        <v>0</v>
      </c>
      <c r="BW17" s="12">
        <f t="shared" si="7"/>
        <v>0</v>
      </c>
      <c r="BX17" s="12">
        <f t="shared" si="7"/>
        <v>0</v>
      </c>
      <c r="BY17" s="12">
        <f t="shared" si="7"/>
        <v>0</v>
      </c>
      <c r="BZ17" s="12">
        <f t="shared" si="7"/>
        <v>0</v>
      </c>
      <c r="CA17" s="12">
        <f t="shared" si="7"/>
        <v>0</v>
      </c>
      <c r="CB17" s="12">
        <f t="shared" si="7"/>
        <v>0</v>
      </c>
      <c r="CC17" s="12">
        <f t="shared" si="7"/>
        <v>0</v>
      </c>
      <c r="CD17" s="12">
        <f t="shared" si="7"/>
        <v>0</v>
      </c>
      <c r="CE17" s="12">
        <f t="shared" si="7"/>
        <v>0</v>
      </c>
      <c r="CF17" s="12">
        <f t="shared" si="7"/>
        <v>0</v>
      </c>
      <c r="CG17" s="12">
        <f t="shared" si="7"/>
        <v>0</v>
      </c>
      <c r="CH17" s="12">
        <f t="shared" si="7"/>
        <v>0</v>
      </c>
      <c r="CI17" s="12">
        <f t="shared" si="7"/>
        <v>0</v>
      </c>
      <c r="CJ17" s="12">
        <f t="shared" ref="CJ17:CJ30" si="27">W17*$EB17</f>
        <v>0</v>
      </c>
      <c r="CM17" s="19">
        <f t="shared" si="16"/>
        <v>16</v>
      </c>
      <c r="CN17" s="12">
        <f t="shared" si="8"/>
        <v>0</v>
      </c>
      <c r="CO17" s="12">
        <f t="shared" si="8"/>
        <v>0</v>
      </c>
      <c r="CP17" s="12">
        <f t="shared" si="8"/>
        <v>0</v>
      </c>
      <c r="CQ17" s="12">
        <f t="shared" si="8"/>
        <v>0</v>
      </c>
      <c r="CR17" s="12">
        <f t="shared" si="8"/>
        <v>0</v>
      </c>
      <c r="CS17" s="12">
        <f t="shared" si="8"/>
        <v>0</v>
      </c>
      <c r="CT17" s="12">
        <f t="shared" si="8"/>
        <v>0</v>
      </c>
      <c r="CU17" s="12">
        <f t="shared" si="8"/>
        <v>0</v>
      </c>
      <c r="CV17" s="12">
        <f t="shared" si="8"/>
        <v>0</v>
      </c>
      <c r="CW17" s="12">
        <f t="shared" si="8"/>
        <v>0</v>
      </c>
      <c r="CX17" s="12">
        <f t="shared" si="8"/>
        <v>0</v>
      </c>
      <c r="CY17" s="12">
        <f t="shared" si="8"/>
        <v>0</v>
      </c>
      <c r="CZ17" s="12">
        <f t="shared" si="8"/>
        <v>0</v>
      </c>
      <c r="DA17" s="12">
        <f t="shared" si="8"/>
        <v>0</v>
      </c>
      <c r="DB17" s="12">
        <f t="shared" si="8"/>
        <v>0</v>
      </c>
      <c r="DC17" s="12">
        <f t="shared" ref="DC17:DC30" si="28">W17*$EC17</f>
        <v>0</v>
      </c>
      <c r="DF17" s="19">
        <f t="shared" si="17"/>
        <v>0</v>
      </c>
      <c r="DG17" s="19">
        <f t="shared" si="9"/>
        <v>0</v>
      </c>
      <c r="DH17" s="19">
        <f t="shared" si="9"/>
        <v>0</v>
      </c>
      <c r="DI17" s="19">
        <f t="shared" si="9"/>
        <v>0</v>
      </c>
      <c r="DJ17" s="19">
        <f t="shared" si="9"/>
        <v>0</v>
      </c>
      <c r="DK17" s="19">
        <f t="shared" si="9"/>
        <v>0</v>
      </c>
      <c r="DL17" s="19">
        <f t="shared" si="9"/>
        <v>0</v>
      </c>
      <c r="DM17" s="19">
        <f t="shared" si="9"/>
        <v>0</v>
      </c>
      <c r="DN17" s="19">
        <f t="shared" si="9"/>
        <v>0</v>
      </c>
      <c r="DO17" s="19">
        <f t="shared" si="9"/>
        <v>0</v>
      </c>
      <c r="DP17" s="19">
        <f t="shared" si="9"/>
        <v>0</v>
      </c>
      <c r="DQ17" s="19">
        <f t="shared" si="9"/>
        <v>0</v>
      </c>
      <c r="DR17" s="19">
        <f t="shared" si="9"/>
        <v>0</v>
      </c>
      <c r="DS17" s="19">
        <f t="shared" si="9"/>
        <v>0</v>
      </c>
      <c r="DT17" s="19">
        <f t="shared" si="9"/>
        <v>0</v>
      </c>
      <c r="DU17" s="19">
        <f t="shared" si="9"/>
        <v>0</v>
      </c>
      <c r="DX17" s="15" t="str">
        <f>IF(MOD('Game (2)'!$G17,2)=0,"hold","break")</f>
        <v>hold</v>
      </c>
      <c r="DY17" s="15" t="str">
        <f t="shared" si="18"/>
        <v>Us</v>
      </c>
      <c r="DZ17" s="15">
        <f t="shared" si="19"/>
        <v>0</v>
      </c>
      <c r="EA17" s="15">
        <f t="shared" si="10"/>
        <v>0</v>
      </c>
      <c r="EB17" s="15">
        <f t="shared" si="11"/>
        <v>0</v>
      </c>
      <c r="EC17" s="15">
        <f t="shared" si="20"/>
        <v>0</v>
      </c>
      <c r="ED17" s="20" t="str">
        <f t="shared" si="21"/>
        <v/>
      </c>
      <c r="EE17" s="20" t="str">
        <f t="shared" si="22"/>
        <v/>
      </c>
      <c r="EF17" s="20" t="str">
        <f t="shared" si="23"/>
        <v/>
      </c>
      <c r="EG17" s="20" t="str">
        <f t="shared" si="24"/>
        <v/>
      </c>
    </row>
    <row r="18" spans="1:137" ht="15" thickBot="1">
      <c r="A18" s="33" t="s">
        <v>104</v>
      </c>
      <c r="B18" s="34">
        <f>$EC$31</f>
        <v>7</v>
      </c>
      <c r="F18" s="11">
        <v>17</v>
      </c>
      <c r="G18" s="13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Y18" s="12">
        <f t="shared" si="12"/>
        <v>0</v>
      </c>
      <c r="Z18" s="12" t="str">
        <f t="shared" si="4"/>
        <v/>
      </c>
      <c r="AB18" t="str">
        <f>H33</f>
        <v>Jonny</v>
      </c>
      <c r="AC18" s="38">
        <f>H44</f>
        <v>11</v>
      </c>
      <c r="AD18" s="2">
        <f>H39</f>
        <v>-0.39999999999999997</v>
      </c>
      <c r="AH18" s="19">
        <f t="shared" si="13"/>
        <v>17</v>
      </c>
      <c r="AI18" s="12">
        <f t="shared" ref="AI18:AW30" si="29">H18*$DZ18</f>
        <v>0</v>
      </c>
      <c r="AJ18" s="12">
        <f t="shared" si="29"/>
        <v>0</v>
      </c>
      <c r="AK18" s="12">
        <f t="shared" si="29"/>
        <v>0</v>
      </c>
      <c r="AL18" s="12">
        <f t="shared" si="29"/>
        <v>0</v>
      </c>
      <c r="AM18" s="12">
        <f t="shared" si="29"/>
        <v>0</v>
      </c>
      <c r="AN18" s="12">
        <f t="shared" si="29"/>
        <v>0</v>
      </c>
      <c r="AO18" s="12">
        <f t="shared" si="29"/>
        <v>0</v>
      </c>
      <c r="AP18" s="12">
        <f t="shared" si="29"/>
        <v>0</v>
      </c>
      <c r="AQ18" s="12">
        <f t="shared" si="29"/>
        <v>0</v>
      </c>
      <c r="AR18" s="12">
        <f t="shared" si="29"/>
        <v>0</v>
      </c>
      <c r="AS18" s="12">
        <f t="shared" si="29"/>
        <v>0</v>
      </c>
      <c r="AT18" s="12">
        <f t="shared" si="29"/>
        <v>0</v>
      </c>
      <c r="AU18" s="12">
        <f t="shared" si="29"/>
        <v>0</v>
      </c>
      <c r="AV18" s="12">
        <f t="shared" si="29"/>
        <v>0</v>
      </c>
      <c r="AW18" s="12">
        <f t="shared" si="29"/>
        <v>0</v>
      </c>
      <c r="AX18" s="12">
        <f t="shared" si="25"/>
        <v>0</v>
      </c>
      <c r="BA18" s="19">
        <f t="shared" si="14"/>
        <v>17</v>
      </c>
      <c r="BB18" s="12">
        <f t="shared" ref="BB18:BP30" si="30">H18*$EA18</f>
        <v>0</v>
      </c>
      <c r="BC18" s="12">
        <f t="shared" si="30"/>
        <v>0</v>
      </c>
      <c r="BD18" s="12">
        <f t="shared" si="30"/>
        <v>0</v>
      </c>
      <c r="BE18" s="12">
        <f t="shared" si="30"/>
        <v>0</v>
      </c>
      <c r="BF18" s="12">
        <f t="shared" si="30"/>
        <v>0</v>
      </c>
      <c r="BG18" s="12">
        <f t="shared" si="30"/>
        <v>0</v>
      </c>
      <c r="BH18" s="12">
        <f t="shared" si="30"/>
        <v>0</v>
      </c>
      <c r="BI18" s="12">
        <f t="shared" si="30"/>
        <v>0</v>
      </c>
      <c r="BJ18" s="12">
        <f t="shared" si="30"/>
        <v>0</v>
      </c>
      <c r="BK18" s="12">
        <f t="shared" si="30"/>
        <v>0</v>
      </c>
      <c r="BL18" s="12">
        <f t="shared" si="30"/>
        <v>0</v>
      </c>
      <c r="BM18" s="12">
        <f t="shared" si="30"/>
        <v>0</v>
      </c>
      <c r="BN18" s="12">
        <f t="shared" si="30"/>
        <v>0</v>
      </c>
      <c r="BO18" s="12">
        <f t="shared" si="30"/>
        <v>0</v>
      </c>
      <c r="BP18" s="12">
        <f t="shared" si="30"/>
        <v>0</v>
      </c>
      <c r="BQ18" s="12">
        <f t="shared" si="26"/>
        <v>0</v>
      </c>
      <c r="BT18" s="19">
        <f t="shared" si="15"/>
        <v>17</v>
      </c>
      <c r="BU18" s="12">
        <f t="shared" ref="BU18:CI30" si="31">H18*$EB18</f>
        <v>0</v>
      </c>
      <c r="BV18" s="12">
        <f t="shared" si="31"/>
        <v>0</v>
      </c>
      <c r="BW18" s="12">
        <f t="shared" si="31"/>
        <v>0</v>
      </c>
      <c r="BX18" s="12">
        <f t="shared" si="31"/>
        <v>0</v>
      </c>
      <c r="BY18" s="12">
        <f t="shared" si="31"/>
        <v>0</v>
      </c>
      <c r="BZ18" s="12">
        <f t="shared" si="31"/>
        <v>0</v>
      </c>
      <c r="CA18" s="12">
        <f t="shared" si="31"/>
        <v>0</v>
      </c>
      <c r="CB18" s="12">
        <f t="shared" si="31"/>
        <v>0</v>
      </c>
      <c r="CC18" s="12">
        <f t="shared" si="31"/>
        <v>0</v>
      </c>
      <c r="CD18" s="12">
        <f t="shared" si="31"/>
        <v>0</v>
      </c>
      <c r="CE18" s="12">
        <f t="shared" si="31"/>
        <v>0</v>
      </c>
      <c r="CF18" s="12">
        <f t="shared" si="31"/>
        <v>0</v>
      </c>
      <c r="CG18" s="12">
        <f t="shared" si="31"/>
        <v>0</v>
      </c>
      <c r="CH18" s="12">
        <f t="shared" si="31"/>
        <v>0</v>
      </c>
      <c r="CI18" s="12">
        <f t="shared" si="31"/>
        <v>0</v>
      </c>
      <c r="CJ18" s="12">
        <f t="shared" si="27"/>
        <v>0</v>
      </c>
      <c r="CM18" s="19">
        <f t="shared" si="16"/>
        <v>17</v>
      </c>
      <c r="CN18" s="12">
        <f t="shared" ref="CN18:DB30" si="32">H18*$EC18</f>
        <v>0</v>
      </c>
      <c r="CO18" s="12">
        <f t="shared" si="32"/>
        <v>0</v>
      </c>
      <c r="CP18" s="12">
        <f t="shared" si="32"/>
        <v>0</v>
      </c>
      <c r="CQ18" s="12">
        <f t="shared" si="32"/>
        <v>0</v>
      </c>
      <c r="CR18" s="12">
        <f t="shared" si="32"/>
        <v>0</v>
      </c>
      <c r="CS18" s="12">
        <f t="shared" si="32"/>
        <v>0</v>
      </c>
      <c r="CT18" s="12">
        <f t="shared" si="32"/>
        <v>0</v>
      </c>
      <c r="CU18" s="12">
        <f t="shared" si="32"/>
        <v>0</v>
      </c>
      <c r="CV18" s="12">
        <f t="shared" si="32"/>
        <v>0</v>
      </c>
      <c r="CW18" s="12">
        <f t="shared" si="32"/>
        <v>0</v>
      </c>
      <c r="CX18" s="12">
        <f t="shared" si="32"/>
        <v>0</v>
      </c>
      <c r="CY18" s="12">
        <f t="shared" si="32"/>
        <v>0</v>
      </c>
      <c r="CZ18" s="12">
        <f t="shared" si="32"/>
        <v>0</v>
      </c>
      <c r="DA18" s="12">
        <f t="shared" si="32"/>
        <v>0</v>
      </c>
      <c r="DB18" s="12">
        <f t="shared" si="32"/>
        <v>0</v>
      </c>
      <c r="DC18" s="12">
        <f t="shared" si="28"/>
        <v>0</v>
      </c>
      <c r="DF18" s="19">
        <f t="shared" si="17"/>
        <v>0</v>
      </c>
      <c r="DG18" s="19">
        <f t="shared" si="17"/>
        <v>0</v>
      </c>
      <c r="DH18" s="19">
        <f t="shared" si="17"/>
        <v>0</v>
      </c>
      <c r="DI18" s="19">
        <f t="shared" si="17"/>
        <v>0</v>
      </c>
      <c r="DJ18" s="19">
        <f t="shared" si="17"/>
        <v>0</v>
      </c>
      <c r="DK18" s="19">
        <f t="shared" si="17"/>
        <v>0</v>
      </c>
      <c r="DL18" s="19">
        <f t="shared" si="17"/>
        <v>0</v>
      </c>
      <c r="DM18" s="19">
        <f t="shared" si="17"/>
        <v>0</v>
      </c>
      <c r="DN18" s="19">
        <f t="shared" si="17"/>
        <v>0</v>
      </c>
      <c r="DO18" s="19">
        <f t="shared" si="17"/>
        <v>0</v>
      </c>
      <c r="DP18" s="19">
        <f t="shared" si="17"/>
        <v>0</v>
      </c>
      <c r="DQ18" s="19">
        <f t="shared" si="17"/>
        <v>0</v>
      </c>
      <c r="DR18" s="19">
        <f t="shared" si="17"/>
        <v>0</v>
      </c>
      <c r="DS18" s="19">
        <f t="shared" si="17"/>
        <v>0</v>
      </c>
      <c r="DT18" s="19">
        <f t="shared" si="17"/>
        <v>0</v>
      </c>
      <c r="DU18" s="19">
        <f t="shared" si="17"/>
        <v>0</v>
      </c>
      <c r="DX18" s="12" t="str">
        <f>IF(MOD('Game (2)'!$G18,2)=0,"hold","break")</f>
        <v>hold</v>
      </c>
      <c r="DY18" s="15" t="str">
        <f t="shared" si="18"/>
        <v>Op</v>
      </c>
      <c r="DZ18" s="15">
        <f t="shared" si="19"/>
        <v>0</v>
      </c>
      <c r="EA18" s="15">
        <f t="shared" si="10"/>
        <v>0</v>
      </c>
      <c r="EB18" s="15">
        <f t="shared" si="11"/>
        <v>0</v>
      </c>
      <c r="EC18" s="15">
        <f t="shared" si="20"/>
        <v>0</v>
      </c>
      <c r="ED18" s="20" t="str">
        <f t="shared" si="21"/>
        <v/>
      </c>
      <c r="EE18" s="20" t="str">
        <f t="shared" si="22"/>
        <v/>
      </c>
      <c r="EF18" s="20" t="str">
        <f t="shared" si="23"/>
        <v/>
      </c>
      <c r="EG18" s="20" t="str">
        <f t="shared" si="24"/>
        <v/>
      </c>
    </row>
    <row r="19" spans="1:137" ht="15">
      <c r="A19" t="s">
        <v>106</v>
      </c>
      <c r="B19">
        <f>$EB$31</f>
        <v>9</v>
      </c>
      <c r="F19" s="14">
        <v>18</v>
      </c>
      <c r="G19" s="16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Y19" s="15">
        <f t="shared" si="12"/>
        <v>0</v>
      </c>
      <c r="Z19" s="15" t="str">
        <f t="shared" si="4"/>
        <v/>
      </c>
      <c r="AB19" t="str">
        <f>I33</f>
        <v>Marius</v>
      </c>
      <c r="AC19" s="38">
        <f>I44</f>
        <v>14</v>
      </c>
      <c r="AD19" s="2">
        <f>I39</f>
        <v>0.31944444444444442</v>
      </c>
      <c r="AH19" s="19">
        <f t="shared" si="13"/>
        <v>18</v>
      </c>
      <c r="AI19" s="12">
        <f t="shared" si="29"/>
        <v>0</v>
      </c>
      <c r="AJ19" s="12">
        <f t="shared" si="29"/>
        <v>0</v>
      </c>
      <c r="AK19" s="12">
        <f t="shared" si="29"/>
        <v>0</v>
      </c>
      <c r="AL19" s="12">
        <f t="shared" si="29"/>
        <v>0</v>
      </c>
      <c r="AM19" s="12">
        <f t="shared" si="29"/>
        <v>0</v>
      </c>
      <c r="AN19" s="12">
        <f t="shared" si="29"/>
        <v>0</v>
      </c>
      <c r="AO19" s="12">
        <f t="shared" si="29"/>
        <v>0</v>
      </c>
      <c r="AP19" s="12">
        <f t="shared" si="29"/>
        <v>0</v>
      </c>
      <c r="AQ19" s="12">
        <f t="shared" si="29"/>
        <v>0</v>
      </c>
      <c r="AR19" s="12">
        <f t="shared" si="29"/>
        <v>0</v>
      </c>
      <c r="AS19" s="12">
        <f t="shared" si="29"/>
        <v>0</v>
      </c>
      <c r="AT19" s="12">
        <f t="shared" si="29"/>
        <v>0</v>
      </c>
      <c r="AU19" s="12">
        <f t="shared" si="29"/>
        <v>0</v>
      </c>
      <c r="AV19" s="12">
        <f t="shared" si="29"/>
        <v>0</v>
      </c>
      <c r="AW19" s="12">
        <f t="shared" si="29"/>
        <v>0</v>
      </c>
      <c r="AX19" s="12">
        <f t="shared" si="25"/>
        <v>0</v>
      </c>
      <c r="BA19" s="19">
        <f t="shared" si="14"/>
        <v>18</v>
      </c>
      <c r="BB19" s="12">
        <f t="shared" si="30"/>
        <v>0</v>
      </c>
      <c r="BC19" s="12">
        <f t="shared" si="30"/>
        <v>0</v>
      </c>
      <c r="BD19" s="12">
        <f t="shared" si="30"/>
        <v>0</v>
      </c>
      <c r="BE19" s="12">
        <f t="shared" si="30"/>
        <v>0</v>
      </c>
      <c r="BF19" s="12">
        <f t="shared" si="30"/>
        <v>0</v>
      </c>
      <c r="BG19" s="12">
        <f t="shared" si="30"/>
        <v>0</v>
      </c>
      <c r="BH19" s="12">
        <f t="shared" si="30"/>
        <v>0</v>
      </c>
      <c r="BI19" s="12">
        <f t="shared" si="30"/>
        <v>0</v>
      </c>
      <c r="BJ19" s="12">
        <f t="shared" si="30"/>
        <v>0</v>
      </c>
      <c r="BK19" s="12">
        <f t="shared" si="30"/>
        <v>0</v>
      </c>
      <c r="BL19" s="12">
        <f t="shared" si="30"/>
        <v>0</v>
      </c>
      <c r="BM19" s="12">
        <f t="shared" si="30"/>
        <v>0</v>
      </c>
      <c r="BN19" s="12">
        <f t="shared" si="30"/>
        <v>0</v>
      </c>
      <c r="BO19" s="12">
        <f t="shared" si="30"/>
        <v>0</v>
      </c>
      <c r="BP19" s="12">
        <f t="shared" si="30"/>
        <v>0</v>
      </c>
      <c r="BQ19" s="12">
        <f t="shared" si="26"/>
        <v>0</v>
      </c>
      <c r="BT19" s="19">
        <f t="shared" si="15"/>
        <v>18</v>
      </c>
      <c r="BU19" s="12">
        <f t="shared" si="31"/>
        <v>0</v>
      </c>
      <c r="BV19" s="12">
        <f t="shared" si="31"/>
        <v>0</v>
      </c>
      <c r="BW19" s="12">
        <f t="shared" si="31"/>
        <v>0</v>
      </c>
      <c r="BX19" s="12">
        <f t="shared" si="31"/>
        <v>0</v>
      </c>
      <c r="BY19" s="12">
        <f t="shared" si="31"/>
        <v>0</v>
      </c>
      <c r="BZ19" s="12">
        <f t="shared" si="31"/>
        <v>0</v>
      </c>
      <c r="CA19" s="12">
        <f t="shared" si="31"/>
        <v>0</v>
      </c>
      <c r="CB19" s="12">
        <f t="shared" si="31"/>
        <v>0</v>
      </c>
      <c r="CC19" s="12">
        <f t="shared" si="31"/>
        <v>0</v>
      </c>
      <c r="CD19" s="12">
        <f t="shared" si="31"/>
        <v>0</v>
      </c>
      <c r="CE19" s="12">
        <f t="shared" si="31"/>
        <v>0</v>
      </c>
      <c r="CF19" s="12">
        <f t="shared" si="31"/>
        <v>0</v>
      </c>
      <c r="CG19" s="12">
        <f t="shared" si="31"/>
        <v>0</v>
      </c>
      <c r="CH19" s="12">
        <f t="shared" si="31"/>
        <v>0</v>
      </c>
      <c r="CI19" s="12">
        <f t="shared" si="31"/>
        <v>0</v>
      </c>
      <c r="CJ19" s="12">
        <f t="shared" si="27"/>
        <v>0</v>
      </c>
      <c r="CM19" s="19">
        <f t="shared" si="16"/>
        <v>18</v>
      </c>
      <c r="CN19" s="12">
        <f t="shared" si="32"/>
        <v>0</v>
      </c>
      <c r="CO19" s="12">
        <f t="shared" si="32"/>
        <v>0</v>
      </c>
      <c r="CP19" s="12">
        <f t="shared" si="32"/>
        <v>0</v>
      </c>
      <c r="CQ19" s="12">
        <f t="shared" si="32"/>
        <v>0</v>
      </c>
      <c r="CR19" s="12">
        <f t="shared" si="32"/>
        <v>0</v>
      </c>
      <c r="CS19" s="12">
        <f t="shared" si="32"/>
        <v>0</v>
      </c>
      <c r="CT19" s="12">
        <f t="shared" si="32"/>
        <v>0</v>
      </c>
      <c r="CU19" s="12">
        <f t="shared" si="32"/>
        <v>0</v>
      </c>
      <c r="CV19" s="12">
        <f t="shared" si="32"/>
        <v>0</v>
      </c>
      <c r="CW19" s="12">
        <f t="shared" si="32"/>
        <v>0</v>
      </c>
      <c r="CX19" s="12">
        <f t="shared" si="32"/>
        <v>0</v>
      </c>
      <c r="CY19" s="12">
        <f t="shared" si="32"/>
        <v>0</v>
      </c>
      <c r="CZ19" s="12">
        <f t="shared" si="32"/>
        <v>0</v>
      </c>
      <c r="DA19" s="12">
        <f t="shared" si="32"/>
        <v>0</v>
      </c>
      <c r="DB19" s="12">
        <f t="shared" si="32"/>
        <v>0</v>
      </c>
      <c r="DC19" s="12">
        <f t="shared" si="28"/>
        <v>0</v>
      </c>
      <c r="DF19" s="19">
        <f t="shared" si="17"/>
        <v>0</v>
      </c>
      <c r="DG19" s="19">
        <f t="shared" si="17"/>
        <v>0</v>
      </c>
      <c r="DH19" s="19">
        <f t="shared" si="17"/>
        <v>0</v>
      </c>
      <c r="DI19" s="19">
        <f t="shared" si="17"/>
        <v>0</v>
      </c>
      <c r="DJ19" s="19">
        <f t="shared" si="17"/>
        <v>0</v>
      </c>
      <c r="DK19" s="19">
        <f t="shared" si="17"/>
        <v>0</v>
      </c>
      <c r="DL19" s="19">
        <f t="shared" si="17"/>
        <v>0</v>
      </c>
      <c r="DM19" s="19">
        <f t="shared" si="17"/>
        <v>0</v>
      </c>
      <c r="DN19" s="19">
        <f t="shared" si="17"/>
        <v>0</v>
      </c>
      <c r="DO19" s="19">
        <f t="shared" si="17"/>
        <v>0</v>
      </c>
      <c r="DP19" s="19">
        <f t="shared" si="17"/>
        <v>0</v>
      </c>
      <c r="DQ19" s="19">
        <f t="shared" si="17"/>
        <v>0</v>
      </c>
      <c r="DR19" s="19">
        <f t="shared" si="17"/>
        <v>0</v>
      </c>
      <c r="DS19" s="19">
        <f t="shared" si="17"/>
        <v>0</v>
      </c>
      <c r="DT19" s="19">
        <f t="shared" si="17"/>
        <v>0</v>
      </c>
      <c r="DU19" s="19">
        <f t="shared" si="17"/>
        <v>0</v>
      </c>
      <c r="DX19" s="15" t="str">
        <f>IF(MOD('Game (2)'!$G19,2)=0,"hold","break")</f>
        <v>hold</v>
      </c>
      <c r="DY19" s="15" t="str">
        <f t="shared" si="18"/>
        <v>Us</v>
      </c>
      <c r="DZ19" s="15">
        <f t="shared" si="19"/>
        <v>0</v>
      </c>
      <c r="EA19" s="15">
        <f t="shared" si="10"/>
        <v>0</v>
      </c>
      <c r="EB19" s="15">
        <f t="shared" si="11"/>
        <v>0</v>
      </c>
      <c r="EC19" s="15">
        <f t="shared" si="20"/>
        <v>0</v>
      </c>
      <c r="ED19" s="20" t="str">
        <f t="shared" si="21"/>
        <v/>
      </c>
      <c r="EE19" s="20" t="str">
        <f t="shared" si="22"/>
        <v/>
      </c>
      <c r="EF19" s="20" t="str">
        <f t="shared" si="23"/>
        <v/>
      </c>
      <c r="EG19" s="20" t="str">
        <f t="shared" si="24"/>
        <v/>
      </c>
    </row>
    <row r="20" spans="1:137" ht="15">
      <c r="A20" t="s">
        <v>107</v>
      </c>
      <c r="B20">
        <f>$EA$31</f>
        <v>9</v>
      </c>
      <c r="F20" s="11">
        <v>19</v>
      </c>
      <c r="G20" s="13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Y20" s="12">
        <f t="shared" si="12"/>
        <v>0</v>
      </c>
      <c r="Z20" s="12" t="str">
        <f t="shared" si="4"/>
        <v/>
      </c>
      <c r="AB20" t="str">
        <f>J33</f>
        <v>Max</v>
      </c>
      <c r="AC20" s="38">
        <f>J44</f>
        <v>20</v>
      </c>
      <c r="AD20" s="2">
        <f>J39</f>
        <v>-0.22121212121212119</v>
      </c>
      <c r="AH20" s="19">
        <f t="shared" si="13"/>
        <v>19</v>
      </c>
      <c r="AI20" s="12">
        <f t="shared" si="29"/>
        <v>0</v>
      </c>
      <c r="AJ20" s="12">
        <f t="shared" si="29"/>
        <v>0</v>
      </c>
      <c r="AK20" s="12">
        <f t="shared" si="29"/>
        <v>0</v>
      </c>
      <c r="AL20" s="12">
        <f t="shared" si="29"/>
        <v>0</v>
      </c>
      <c r="AM20" s="12">
        <f t="shared" si="29"/>
        <v>0</v>
      </c>
      <c r="AN20" s="12">
        <f t="shared" si="29"/>
        <v>0</v>
      </c>
      <c r="AO20" s="12">
        <f t="shared" si="29"/>
        <v>0</v>
      </c>
      <c r="AP20" s="12">
        <f t="shared" si="29"/>
        <v>0</v>
      </c>
      <c r="AQ20" s="12">
        <f t="shared" si="29"/>
        <v>0</v>
      </c>
      <c r="AR20" s="12">
        <f t="shared" si="29"/>
        <v>0</v>
      </c>
      <c r="AS20" s="12">
        <f t="shared" si="29"/>
        <v>0</v>
      </c>
      <c r="AT20" s="12">
        <f t="shared" si="29"/>
        <v>0</v>
      </c>
      <c r="AU20" s="12">
        <f t="shared" si="29"/>
        <v>0</v>
      </c>
      <c r="AV20" s="12">
        <f t="shared" si="29"/>
        <v>0</v>
      </c>
      <c r="AW20" s="12">
        <f t="shared" si="29"/>
        <v>0</v>
      </c>
      <c r="AX20" s="12">
        <f t="shared" si="25"/>
        <v>0</v>
      </c>
      <c r="BA20" s="19">
        <f t="shared" si="14"/>
        <v>19</v>
      </c>
      <c r="BB20" s="12">
        <f t="shared" si="30"/>
        <v>0</v>
      </c>
      <c r="BC20" s="12">
        <f t="shared" si="30"/>
        <v>0</v>
      </c>
      <c r="BD20" s="12">
        <f t="shared" si="30"/>
        <v>0</v>
      </c>
      <c r="BE20" s="12">
        <f t="shared" si="30"/>
        <v>0</v>
      </c>
      <c r="BF20" s="12">
        <f t="shared" si="30"/>
        <v>0</v>
      </c>
      <c r="BG20" s="12">
        <f t="shared" si="30"/>
        <v>0</v>
      </c>
      <c r="BH20" s="12">
        <f t="shared" si="30"/>
        <v>0</v>
      </c>
      <c r="BI20" s="12">
        <f t="shared" si="30"/>
        <v>0</v>
      </c>
      <c r="BJ20" s="12">
        <f t="shared" si="30"/>
        <v>0</v>
      </c>
      <c r="BK20" s="12">
        <f t="shared" si="30"/>
        <v>0</v>
      </c>
      <c r="BL20" s="12">
        <f t="shared" si="30"/>
        <v>0</v>
      </c>
      <c r="BM20" s="12">
        <f t="shared" si="30"/>
        <v>0</v>
      </c>
      <c r="BN20" s="12">
        <f t="shared" si="30"/>
        <v>0</v>
      </c>
      <c r="BO20" s="12">
        <f t="shared" si="30"/>
        <v>0</v>
      </c>
      <c r="BP20" s="12">
        <f t="shared" si="30"/>
        <v>0</v>
      </c>
      <c r="BQ20" s="12">
        <f t="shared" si="26"/>
        <v>0</v>
      </c>
      <c r="BT20" s="19">
        <f t="shared" si="15"/>
        <v>19</v>
      </c>
      <c r="BU20" s="12">
        <f t="shared" si="31"/>
        <v>0</v>
      </c>
      <c r="BV20" s="12">
        <f t="shared" si="31"/>
        <v>0</v>
      </c>
      <c r="BW20" s="12">
        <f t="shared" si="31"/>
        <v>0</v>
      </c>
      <c r="BX20" s="12">
        <f t="shared" si="31"/>
        <v>0</v>
      </c>
      <c r="BY20" s="12">
        <f t="shared" si="31"/>
        <v>0</v>
      </c>
      <c r="BZ20" s="12">
        <f t="shared" si="31"/>
        <v>0</v>
      </c>
      <c r="CA20" s="12">
        <f t="shared" si="31"/>
        <v>0</v>
      </c>
      <c r="CB20" s="12">
        <f t="shared" si="31"/>
        <v>0</v>
      </c>
      <c r="CC20" s="12">
        <f t="shared" si="31"/>
        <v>0</v>
      </c>
      <c r="CD20" s="12">
        <f t="shared" si="31"/>
        <v>0</v>
      </c>
      <c r="CE20" s="12">
        <f t="shared" si="31"/>
        <v>0</v>
      </c>
      <c r="CF20" s="12">
        <f t="shared" si="31"/>
        <v>0</v>
      </c>
      <c r="CG20" s="12">
        <f t="shared" si="31"/>
        <v>0</v>
      </c>
      <c r="CH20" s="12">
        <f t="shared" si="31"/>
        <v>0</v>
      </c>
      <c r="CI20" s="12">
        <f t="shared" si="31"/>
        <v>0</v>
      </c>
      <c r="CJ20" s="12">
        <f t="shared" si="27"/>
        <v>0</v>
      </c>
      <c r="CM20" s="19">
        <f t="shared" si="16"/>
        <v>19</v>
      </c>
      <c r="CN20" s="12">
        <f t="shared" si="32"/>
        <v>0</v>
      </c>
      <c r="CO20" s="12">
        <f t="shared" si="32"/>
        <v>0</v>
      </c>
      <c r="CP20" s="12">
        <f t="shared" si="32"/>
        <v>0</v>
      </c>
      <c r="CQ20" s="12">
        <f t="shared" si="32"/>
        <v>0</v>
      </c>
      <c r="CR20" s="12">
        <f t="shared" si="32"/>
        <v>0</v>
      </c>
      <c r="CS20" s="12">
        <f t="shared" si="32"/>
        <v>0</v>
      </c>
      <c r="CT20" s="12">
        <f t="shared" si="32"/>
        <v>0</v>
      </c>
      <c r="CU20" s="12">
        <f t="shared" si="32"/>
        <v>0</v>
      </c>
      <c r="CV20" s="12">
        <f t="shared" si="32"/>
        <v>0</v>
      </c>
      <c r="CW20" s="12">
        <f t="shared" si="32"/>
        <v>0</v>
      </c>
      <c r="CX20" s="12">
        <f t="shared" si="32"/>
        <v>0</v>
      </c>
      <c r="CY20" s="12">
        <f t="shared" si="32"/>
        <v>0</v>
      </c>
      <c r="CZ20" s="12">
        <f t="shared" si="32"/>
        <v>0</v>
      </c>
      <c r="DA20" s="12">
        <f t="shared" si="32"/>
        <v>0</v>
      </c>
      <c r="DB20" s="12">
        <f t="shared" si="32"/>
        <v>0</v>
      </c>
      <c r="DC20" s="12">
        <f t="shared" si="28"/>
        <v>0</v>
      </c>
      <c r="DF20" s="19">
        <f t="shared" si="17"/>
        <v>0</v>
      </c>
      <c r="DG20" s="19">
        <f t="shared" si="17"/>
        <v>0</v>
      </c>
      <c r="DH20" s="19">
        <f t="shared" si="17"/>
        <v>0</v>
      </c>
      <c r="DI20" s="19">
        <f t="shared" si="17"/>
        <v>0</v>
      </c>
      <c r="DJ20" s="19">
        <f t="shared" si="17"/>
        <v>0</v>
      </c>
      <c r="DK20" s="19">
        <f t="shared" si="17"/>
        <v>0</v>
      </c>
      <c r="DL20" s="19">
        <f t="shared" si="17"/>
        <v>0</v>
      </c>
      <c r="DM20" s="19">
        <f t="shared" si="17"/>
        <v>0</v>
      </c>
      <c r="DN20" s="19">
        <f t="shared" si="17"/>
        <v>0</v>
      </c>
      <c r="DO20" s="19">
        <f t="shared" si="17"/>
        <v>0</v>
      </c>
      <c r="DP20" s="19">
        <f t="shared" si="17"/>
        <v>0</v>
      </c>
      <c r="DQ20" s="19">
        <f t="shared" si="17"/>
        <v>0</v>
      </c>
      <c r="DR20" s="19">
        <f t="shared" si="17"/>
        <v>0</v>
      </c>
      <c r="DS20" s="19">
        <f t="shared" si="17"/>
        <v>0</v>
      </c>
      <c r="DT20" s="19">
        <f t="shared" si="17"/>
        <v>0</v>
      </c>
      <c r="DU20" s="19">
        <f t="shared" si="17"/>
        <v>0</v>
      </c>
      <c r="DX20" s="12" t="str">
        <f>IF(MOD('Game (2)'!$G20,2)=0,"hold","break")</f>
        <v>hold</v>
      </c>
      <c r="DY20" s="15" t="str">
        <f t="shared" si="18"/>
        <v>Op</v>
      </c>
      <c r="DZ20" s="15">
        <f t="shared" si="19"/>
        <v>0</v>
      </c>
      <c r="EA20" s="15">
        <f t="shared" si="10"/>
        <v>0</v>
      </c>
      <c r="EB20" s="15">
        <f t="shared" si="11"/>
        <v>0</v>
      </c>
      <c r="EC20" s="15">
        <f t="shared" si="20"/>
        <v>0</v>
      </c>
      <c r="ED20" s="20" t="str">
        <f t="shared" si="21"/>
        <v/>
      </c>
      <c r="EE20" s="20" t="str">
        <f t="shared" si="22"/>
        <v/>
      </c>
      <c r="EF20" s="20" t="str">
        <f t="shared" si="23"/>
        <v/>
      </c>
      <c r="EG20" s="20" t="str">
        <f t="shared" si="24"/>
        <v/>
      </c>
    </row>
    <row r="21" spans="1:137" ht="15">
      <c r="A21" t="s">
        <v>108</v>
      </c>
      <c r="B21">
        <f>B20+B17</f>
        <v>15</v>
      </c>
      <c r="F21" s="14">
        <v>20</v>
      </c>
      <c r="G21" s="16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Y21" s="15">
        <f t="shared" si="12"/>
        <v>0</v>
      </c>
      <c r="Z21" s="15" t="str">
        <f t="shared" si="4"/>
        <v/>
      </c>
      <c r="AB21" t="str">
        <f>K33</f>
        <v>Dan</v>
      </c>
      <c r="AC21" s="38">
        <f>K44</f>
        <v>13</v>
      </c>
      <c r="AD21" s="2">
        <f>K39</f>
        <v>-9.5238095238095233E-2</v>
      </c>
      <c r="AH21" s="19">
        <f t="shared" si="13"/>
        <v>20</v>
      </c>
      <c r="AI21" s="12">
        <f t="shared" si="29"/>
        <v>0</v>
      </c>
      <c r="AJ21" s="12">
        <f t="shared" si="29"/>
        <v>0</v>
      </c>
      <c r="AK21" s="12">
        <f t="shared" si="29"/>
        <v>0</v>
      </c>
      <c r="AL21" s="12">
        <f t="shared" si="29"/>
        <v>0</v>
      </c>
      <c r="AM21" s="12">
        <f t="shared" si="29"/>
        <v>0</v>
      </c>
      <c r="AN21" s="12">
        <f t="shared" si="29"/>
        <v>0</v>
      </c>
      <c r="AO21" s="12">
        <f t="shared" si="29"/>
        <v>0</v>
      </c>
      <c r="AP21" s="12">
        <f t="shared" si="29"/>
        <v>0</v>
      </c>
      <c r="AQ21" s="12">
        <f t="shared" si="29"/>
        <v>0</v>
      </c>
      <c r="AR21" s="12">
        <f t="shared" si="29"/>
        <v>0</v>
      </c>
      <c r="AS21" s="12">
        <f t="shared" si="29"/>
        <v>0</v>
      </c>
      <c r="AT21" s="12">
        <f t="shared" si="29"/>
        <v>0</v>
      </c>
      <c r="AU21" s="12">
        <f t="shared" si="29"/>
        <v>0</v>
      </c>
      <c r="AV21" s="12">
        <f t="shared" si="29"/>
        <v>0</v>
      </c>
      <c r="AW21" s="12">
        <f t="shared" si="29"/>
        <v>0</v>
      </c>
      <c r="AX21" s="12">
        <f t="shared" si="25"/>
        <v>0</v>
      </c>
      <c r="BA21" s="19">
        <f t="shared" si="14"/>
        <v>20</v>
      </c>
      <c r="BB21" s="12">
        <f t="shared" si="30"/>
        <v>0</v>
      </c>
      <c r="BC21" s="12">
        <f t="shared" si="30"/>
        <v>0</v>
      </c>
      <c r="BD21" s="12">
        <f t="shared" si="30"/>
        <v>0</v>
      </c>
      <c r="BE21" s="12">
        <f t="shared" si="30"/>
        <v>0</v>
      </c>
      <c r="BF21" s="12">
        <f t="shared" si="30"/>
        <v>0</v>
      </c>
      <c r="BG21" s="12">
        <f t="shared" si="30"/>
        <v>0</v>
      </c>
      <c r="BH21" s="12">
        <f t="shared" si="30"/>
        <v>0</v>
      </c>
      <c r="BI21" s="12">
        <f t="shared" si="30"/>
        <v>0</v>
      </c>
      <c r="BJ21" s="12">
        <f t="shared" si="30"/>
        <v>0</v>
      </c>
      <c r="BK21" s="12">
        <f t="shared" si="30"/>
        <v>0</v>
      </c>
      <c r="BL21" s="12">
        <f t="shared" si="30"/>
        <v>0</v>
      </c>
      <c r="BM21" s="12">
        <f t="shared" si="30"/>
        <v>0</v>
      </c>
      <c r="BN21" s="12">
        <f t="shared" si="30"/>
        <v>0</v>
      </c>
      <c r="BO21" s="12">
        <f t="shared" si="30"/>
        <v>0</v>
      </c>
      <c r="BP21" s="12">
        <f t="shared" si="30"/>
        <v>0</v>
      </c>
      <c r="BQ21" s="12">
        <f t="shared" si="26"/>
        <v>0</v>
      </c>
      <c r="BT21" s="19">
        <f t="shared" si="15"/>
        <v>20</v>
      </c>
      <c r="BU21" s="12">
        <f t="shared" si="31"/>
        <v>0</v>
      </c>
      <c r="BV21" s="12">
        <f t="shared" si="31"/>
        <v>0</v>
      </c>
      <c r="BW21" s="12">
        <f t="shared" si="31"/>
        <v>0</v>
      </c>
      <c r="BX21" s="12">
        <f t="shared" si="31"/>
        <v>0</v>
      </c>
      <c r="BY21" s="12">
        <f t="shared" si="31"/>
        <v>0</v>
      </c>
      <c r="BZ21" s="12">
        <f t="shared" si="31"/>
        <v>0</v>
      </c>
      <c r="CA21" s="12">
        <f t="shared" si="31"/>
        <v>0</v>
      </c>
      <c r="CB21" s="12">
        <f t="shared" si="31"/>
        <v>0</v>
      </c>
      <c r="CC21" s="12">
        <f t="shared" si="31"/>
        <v>0</v>
      </c>
      <c r="CD21" s="12">
        <f t="shared" si="31"/>
        <v>0</v>
      </c>
      <c r="CE21" s="12">
        <f t="shared" si="31"/>
        <v>0</v>
      </c>
      <c r="CF21" s="12">
        <f t="shared" si="31"/>
        <v>0</v>
      </c>
      <c r="CG21" s="12">
        <f t="shared" si="31"/>
        <v>0</v>
      </c>
      <c r="CH21" s="12">
        <f t="shared" si="31"/>
        <v>0</v>
      </c>
      <c r="CI21" s="12">
        <f t="shared" si="31"/>
        <v>0</v>
      </c>
      <c r="CJ21" s="12">
        <f t="shared" si="27"/>
        <v>0</v>
      </c>
      <c r="CM21" s="19">
        <f t="shared" si="16"/>
        <v>20</v>
      </c>
      <c r="CN21" s="12">
        <f t="shared" si="32"/>
        <v>0</v>
      </c>
      <c r="CO21" s="12">
        <f t="shared" si="32"/>
        <v>0</v>
      </c>
      <c r="CP21" s="12">
        <f t="shared" si="32"/>
        <v>0</v>
      </c>
      <c r="CQ21" s="12">
        <f t="shared" si="32"/>
        <v>0</v>
      </c>
      <c r="CR21" s="12">
        <f t="shared" si="32"/>
        <v>0</v>
      </c>
      <c r="CS21" s="12">
        <f t="shared" si="32"/>
        <v>0</v>
      </c>
      <c r="CT21" s="12">
        <f t="shared" si="32"/>
        <v>0</v>
      </c>
      <c r="CU21" s="12">
        <f t="shared" si="32"/>
        <v>0</v>
      </c>
      <c r="CV21" s="12">
        <f t="shared" si="32"/>
        <v>0</v>
      </c>
      <c r="CW21" s="12">
        <f t="shared" si="32"/>
        <v>0</v>
      </c>
      <c r="CX21" s="12">
        <f t="shared" si="32"/>
        <v>0</v>
      </c>
      <c r="CY21" s="12">
        <f t="shared" si="32"/>
        <v>0</v>
      </c>
      <c r="CZ21" s="12">
        <f t="shared" si="32"/>
        <v>0</v>
      </c>
      <c r="DA21" s="12">
        <f t="shared" si="32"/>
        <v>0</v>
      </c>
      <c r="DB21" s="12">
        <f t="shared" si="32"/>
        <v>0</v>
      </c>
      <c r="DC21" s="12">
        <f t="shared" si="28"/>
        <v>0</v>
      </c>
      <c r="DF21" s="19">
        <f t="shared" si="17"/>
        <v>0</v>
      </c>
      <c r="DG21" s="19">
        <f t="shared" si="17"/>
        <v>0</v>
      </c>
      <c r="DH21" s="19">
        <f t="shared" si="17"/>
        <v>0</v>
      </c>
      <c r="DI21" s="19">
        <f t="shared" si="17"/>
        <v>0</v>
      </c>
      <c r="DJ21" s="19">
        <f t="shared" si="17"/>
        <v>0</v>
      </c>
      <c r="DK21" s="19">
        <f t="shared" si="17"/>
        <v>0</v>
      </c>
      <c r="DL21" s="19">
        <f t="shared" si="17"/>
        <v>0</v>
      </c>
      <c r="DM21" s="19">
        <f t="shared" si="17"/>
        <v>0</v>
      </c>
      <c r="DN21" s="19">
        <f t="shared" si="17"/>
        <v>0</v>
      </c>
      <c r="DO21" s="19">
        <f t="shared" si="17"/>
        <v>0</v>
      </c>
      <c r="DP21" s="19">
        <f t="shared" si="17"/>
        <v>0</v>
      </c>
      <c r="DQ21" s="19">
        <f t="shared" si="17"/>
        <v>0</v>
      </c>
      <c r="DR21" s="19">
        <f t="shared" si="17"/>
        <v>0</v>
      </c>
      <c r="DS21" s="19">
        <f t="shared" si="17"/>
        <v>0</v>
      </c>
      <c r="DT21" s="19">
        <f t="shared" si="17"/>
        <v>0</v>
      </c>
      <c r="DU21" s="19">
        <f t="shared" si="17"/>
        <v>0</v>
      </c>
      <c r="DX21" s="15" t="str">
        <f>IF(MOD('Game (2)'!$G21,2)=0,"hold","break")</f>
        <v>hold</v>
      </c>
      <c r="DY21" s="15" t="str">
        <f t="shared" si="18"/>
        <v>Us</v>
      </c>
      <c r="DZ21" s="15">
        <f t="shared" si="19"/>
        <v>0</v>
      </c>
      <c r="EA21" s="15">
        <f t="shared" si="10"/>
        <v>0</v>
      </c>
      <c r="EB21" s="15">
        <f t="shared" si="11"/>
        <v>0</v>
      </c>
      <c r="EC21" s="15">
        <f t="shared" si="20"/>
        <v>0</v>
      </c>
      <c r="ED21" s="20" t="str">
        <f t="shared" si="21"/>
        <v/>
      </c>
      <c r="EE21" s="20" t="str">
        <f t="shared" si="22"/>
        <v/>
      </c>
      <c r="EF21" s="20" t="str">
        <f t="shared" si="23"/>
        <v/>
      </c>
      <c r="EG21" s="20" t="str">
        <f t="shared" si="24"/>
        <v/>
      </c>
    </row>
    <row r="22" spans="1:137" ht="15">
      <c r="A22" t="s">
        <v>109</v>
      </c>
      <c r="B22">
        <f>B19+B18</f>
        <v>16</v>
      </c>
      <c r="F22" s="11">
        <v>21</v>
      </c>
      <c r="G22" s="13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Y22" s="12">
        <f t="shared" si="12"/>
        <v>0</v>
      </c>
      <c r="Z22" s="12" t="str">
        <f t="shared" si="4"/>
        <v/>
      </c>
      <c r="AB22" t="str">
        <f>L33</f>
        <v>Apat</v>
      </c>
      <c r="AC22" s="38">
        <f>L44</f>
        <v>23</v>
      </c>
      <c r="AD22" s="2">
        <f>L39</f>
        <v>-4.545454545454547E-2</v>
      </c>
      <c r="AH22" s="19">
        <f t="shared" si="13"/>
        <v>21</v>
      </c>
      <c r="AI22" s="12">
        <f t="shared" si="29"/>
        <v>0</v>
      </c>
      <c r="AJ22" s="12">
        <f t="shared" si="29"/>
        <v>0</v>
      </c>
      <c r="AK22" s="12">
        <f t="shared" si="29"/>
        <v>0</v>
      </c>
      <c r="AL22" s="12">
        <f t="shared" si="29"/>
        <v>0</v>
      </c>
      <c r="AM22" s="12">
        <f t="shared" si="29"/>
        <v>0</v>
      </c>
      <c r="AN22" s="12">
        <f t="shared" si="29"/>
        <v>0</v>
      </c>
      <c r="AO22" s="12">
        <f t="shared" si="29"/>
        <v>0</v>
      </c>
      <c r="AP22" s="12">
        <f t="shared" si="29"/>
        <v>0</v>
      </c>
      <c r="AQ22" s="12">
        <f t="shared" si="29"/>
        <v>0</v>
      </c>
      <c r="AR22" s="12">
        <f t="shared" si="29"/>
        <v>0</v>
      </c>
      <c r="AS22" s="12">
        <f t="shared" si="29"/>
        <v>0</v>
      </c>
      <c r="AT22" s="12">
        <f t="shared" si="29"/>
        <v>0</v>
      </c>
      <c r="AU22" s="12">
        <f t="shared" si="29"/>
        <v>0</v>
      </c>
      <c r="AV22" s="12">
        <f t="shared" si="29"/>
        <v>0</v>
      </c>
      <c r="AW22" s="12">
        <f t="shared" si="29"/>
        <v>0</v>
      </c>
      <c r="AX22" s="12">
        <f t="shared" si="25"/>
        <v>0</v>
      </c>
      <c r="BA22" s="19">
        <f t="shared" si="14"/>
        <v>21</v>
      </c>
      <c r="BB22" s="12">
        <f t="shared" si="30"/>
        <v>0</v>
      </c>
      <c r="BC22" s="12">
        <f t="shared" si="30"/>
        <v>0</v>
      </c>
      <c r="BD22" s="12">
        <f t="shared" si="30"/>
        <v>0</v>
      </c>
      <c r="BE22" s="12">
        <f t="shared" si="30"/>
        <v>0</v>
      </c>
      <c r="BF22" s="12">
        <f t="shared" si="30"/>
        <v>0</v>
      </c>
      <c r="BG22" s="12">
        <f t="shared" si="30"/>
        <v>0</v>
      </c>
      <c r="BH22" s="12">
        <f t="shared" si="30"/>
        <v>0</v>
      </c>
      <c r="BI22" s="12">
        <f t="shared" si="30"/>
        <v>0</v>
      </c>
      <c r="BJ22" s="12">
        <f t="shared" si="30"/>
        <v>0</v>
      </c>
      <c r="BK22" s="12">
        <f t="shared" si="30"/>
        <v>0</v>
      </c>
      <c r="BL22" s="12">
        <f t="shared" si="30"/>
        <v>0</v>
      </c>
      <c r="BM22" s="12">
        <f t="shared" si="30"/>
        <v>0</v>
      </c>
      <c r="BN22" s="12">
        <f t="shared" si="30"/>
        <v>0</v>
      </c>
      <c r="BO22" s="12">
        <f t="shared" si="30"/>
        <v>0</v>
      </c>
      <c r="BP22" s="12">
        <f t="shared" si="30"/>
        <v>0</v>
      </c>
      <c r="BQ22" s="12">
        <f t="shared" si="26"/>
        <v>0</v>
      </c>
      <c r="BT22" s="19">
        <f t="shared" si="15"/>
        <v>21</v>
      </c>
      <c r="BU22" s="12">
        <f t="shared" si="31"/>
        <v>0</v>
      </c>
      <c r="BV22" s="12">
        <f t="shared" si="31"/>
        <v>0</v>
      </c>
      <c r="BW22" s="12">
        <f t="shared" si="31"/>
        <v>0</v>
      </c>
      <c r="BX22" s="12">
        <f t="shared" si="31"/>
        <v>0</v>
      </c>
      <c r="BY22" s="12">
        <f t="shared" si="31"/>
        <v>0</v>
      </c>
      <c r="BZ22" s="12">
        <f t="shared" si="31"/>
        <v>0</v>
      </c>
      <c r="CA22" s="12">
        <f t="shared" si="31"/>
        <v>0</v>
      </c>
      <c r="CB22" s="12">
        <f t="shared" si="31"/>
        <v>0</v>
      </c>
      <c r="CC22" s="12">
        <f t="shared" si="31"/>
        <v>0</v>
      </c>
      <c r="CD22" s="12">
        <f t="shared" si="31"/>
        <v>0</v>
      </c>
      <c r="CE22" s="12">
        <f t="shared" si="31"/>
        <v>0</v>
      </c>
      <c r="CF22" s="12">
        <f t="shared" si="31"/>
        <v>0</v>
      </c>
      <c r="CG22" s="12">
        <f t="shared" si="31"/>
        <v>0</v>
      </c>
      <c r="CH22" s="12">
        <f t="shared" si="31"/>
        <v>0</v>
      </c>
      <c r="CI22" s="12">
        <f t="shared" si="31"/>
        <v>0</v>
      </c>
      <c r="CJ22" s="12">
        <f t="shared" si="27"/>
        <v>0</v>
      </c>
      <c r="CM22" s="19">
        <f t="shared" si="16"/>
        <v>21</v>
      </c>
      <c r="CN22" s="12">
        <f t="shared" si="32"/>
        <v>0</v>
      </c>
      <c r="CO22" s="12">
        <f t="shared" si="32"/>
        <v>0</v>
      </c>
      <c r="CP22" s="12">
        <f t="shared" si="32"/>
        <v>0</v>
      </c>
      <c r="CQ22" s="12">
        <f t="shared" si="32"/>
        <v>0</v>
      </c>
      <c r="CR22" s="12">
        <f t="shared" si="32"/>
        <v>0</v>
      </c>
      <c r="CS22" s="12">
        <f t="shared" si="32"/>
        <v>0</v>
      </c>
      <c r="CT22" s="12">
        <f t="shared" si="32"/>
        <v>0</v>
      </c>
      <c r="CU22" s="12">
        <f t="shared" si="32"/>
        <v>0</v>
      </c>
      <c r="CV22" s="12">
        <f t="shared" si="32"/>
        <v>0</v>
      </c>
      <c r="CW22" s="12">
        <f t="shared" si="32"/>
        <v>0</v>
      </c>
      <c r="CX22" s="12">
        <f t="shared" si="32"/>
        <v>0</v>
      </c>
      <c r="CY22" s="12">
        <f t="shared" si="32"/>
        <v>0</v>
      </c>
      <c r="CZ22" s="12">
        <f t="shared" si="32"/>
        <v>0</v>
      </c>
      <c r="DA22" s="12">
        <f t="shared" si="32"/>
        <v>0</v>
      </c>
      <c r="DB22" s="12">
        <f t="shared" si="32"/>
        <v>0</v>
      </c>
      <c r="DC22" s="12">
        <f t="shared" si="28"/>
        <v>0</v>
      </c>
      <c r="DF22" s="19">
        <f t="shared" si="17"/>
        <v>0</v>
      </c>
      <c r="DG22" s="19">
        <f t="shared" si="17"/>
        <v>0</v>
      </c>
      <c r="DH22" s="19">
        <f t="shared" si="17"/>
        <v>0</v>
      </c>
      <c r="DI22" s="19">
        <f t="shared" si="17"/>
        <v>0</v>
      </c>
      <c r="DJ22" s="19">
        <f t="shared" si="17"/>
        <v>0</v>
      </c>
      <c r="DK22" s="19">
        <f t="shared" si="17"/>
        <v>0</v>
      </c>
      <c r="DL22" s="19">
        <f t="shared" si="17"/>
        <v>0</v>
      </c>
      <c r="DM22" s="19">
        <f t="shared" si="17"/>
        <v>0</v>
      </c>
      <c r="DN22" s="19">
        <f t="shared" si="17"/>
        <v>0</v>
      </c>
      <c r="DO22" s="19">
        <f t="shared" si="17"/>
        <v>0</v>
      </c>
      <c r="DP22" s="19">
        <f t="shared" si="17"/>
        <v>0</v>
      </c>
      <c r="DQ22" s="19">
        <f t="shared" si="17"/>
        <v>0</v>
      </c>
      <c r="DR22" s="19">
        <f t="shared" si="17"/>
        <v>0</v>
      </c>
      <c r="DS22" s="19">
        <f t="shared" si="17"/>
        <v>0</v>
      </c>
      <c r="DT22" s="19">
        <f t="shared" si="17"/>
        <v>0</v>
      </c>
      <c r="DU22" s="19">
        <f t="shared" si="17"/>
        <v>0</v>
      </c>
      <c r="DX22" s="12" t="str">
        <f>IF(MOD('Game (2)'!$G22,2)=0,"hold","break")</f>
        <v>hold</v>
      </c>
      <c r="DY22" s="15" t="str">
        <f t="shared" si="18"/>
        <v>Op</v>
      </c>
      <c r="DZ22" s="15">
        <f t="shared" si="19"/>
        <v>0</v>
      </c>
      <c r="EA22" s="15">
        <f t="shared" si="10"/>
        <v>0</v>
      </c>
      <c r="EB22" s="15">
        <f t="shared" si="11"/>
        <v>0</v>
      </c>
      <c r="EC22" s="15">
        <f t="shared" si="20"/>
        <v>0</v>
      </c>
      <c r="ED22" s="20" t="str">
        <f t="shared" si="21"/>
        <v/>
      </c>
      <c r="EE22" s="20" t="str">
        <f t="shared" si="22"/>
        <v/>
      </c>
      <c r="EF22" s="20" t="str">
        <f t="shared" si="23"/>
        <v/>
      </c>
      <c r="EG22" s="20" t="str">
        <f t="shared" si="24"/>
        <v/>
      </c>
    </row>
    <row r="23" spans="1:137" ht="15">
      <c r="F23" s="14">
        <v>22</v>
      </c>
      <c r="G23" s="16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Y23" s="15">
        <f t="shared" si="12"/>
        <v>0</v>
      </c>
      <c r="Z23" s="15" t="str">
        <f t="shared" si="4"/>
        <v/>
      </c>
      <c r="AB23" t="str">
        <f>M33</f>
        <v>Ed</v>
      </c>
      <c r="AC23" s="38">
        <f>M44</f>
        <v>20</v>
      </c>
      <c r="AD23" s="2">
        <f>M39</f>
        <v>0.39999999999999997</v>
      </c>
      <c r="AH23" s="19">
        <f t="shared" si="13"/>
        <v>22</v>
      </c>
      <c r="AI23" s="12">
        <f t="shared" si="29"/>
        <v>0</v>
      </c>
      <c r="AJ23" s="12">
        <f t="shared" si="29"/>
        <v>0</v>
      </c>
      <c r="AK23" s="12">
        <f t="shared" si="29"/>
        <v>0</v>
      </c>
      <c r="AL23" s="12">
        <f t="shared" si="29"/>
        <v>0</v>
      </c>
      <c r="AM23" s="12">
        <f t="shared" si="29"/>
        <v>0</v>
      </c>
      <c r="AN23" s="12">
        <f t="shared" si="29"/>
        <v>0</v>
      </c>
      <c r="AO23" s="12">
        <f t="shared" si="29"/>
        <v>0</v>
      </c>
      <c r="AP23" s="12">
        <f t="shared" si="29"/>
        <v>0</v>
      </c>
      <c r="AQ23" s="12">
        <f t="shared" si="29"/>
        <v>0</v>
      </c>
      <c r="AR23" s="12">
        <f t="shared" si="29"/>
        <v>0</v>
      </c>
      <c r="AS23" s="12">
        <f t="shared" si="29"/>
        <v>0</v>
      </c>
      <c r="AT23" s="12">
        <f t="shared" si="29"/>
        <v>0</v>
      </c>
      <c r="AU23" s="12">
        <f t="shared" si="29"/>
        <v>0</v>
      </c>
      <c r="AV23" s="12">
        <f t="shared" si="29"/>
        <v>0</v>
      </c>
      <c r="AW23" s="12">
        <f t="shared" si="29"/>
        <v>0</v>
      </c>
      <c r="AX23" s="12">
        <f t="shared" si="25"/>
        <v>0</v>
      </c>
      <c r="BA23" s="19">
        <f t="shared" si="14"/>
        <v>22</v>
      </c>
      <c r="BB23" s="12">
        <f t="shared" si="30"/>
        <v>0</v>
      </c>
      <c r="BC23" s="12">
        <f t="shared" si="30"/>
        <v>0</v>
      </c>
      <c r="BD23" s="12">
        <f t="shared" si="30"/>
        <v>0</v>
      </c>
      <c r="BE23" s="12">
        <f t="shared" si="30"/>
        <v>0</v>
      </c>
      <c r="BF23" s="12">
        <f t="shared" si="30"/>
        <v>0</v>
      </c>
      <c r="BG23" s="12">
        <f t="shared" si="30"/>
        <v>0</v>
      </c>
      <c r="BH23" s="12">
        <f t="shared" si="30"/>
        <v>0</v>
      </c>
      <c r="BI23" s="12">
        <f t="shared" si="30"/>
        <v>0</v>
      </c>
      <c r="BJ23" s="12">
        <f t="shared" si="30"/>
        <v>0</v>
      </c>
      <c r="BK23" s="12">
        <f t="shared" si="30"/>
        <v>0</v>
      </c>
      <c r="BL23" s="12">
        <f t="shared" si="30"/>
        <v>0</v>
      </c>
      <c r="BM23" s="12">
        <f t="shared" si="30"/>
        <v>0</v>
      </c>
      <c r="BN23" s="12">
        <f t="shared" si="30"/>
        <v>0</v>
      </c>
      <c r="BO23" s="12">
        <f t="shared" si="30"/>
        <v>0</v>
      </c>
      <c r="BP23" s="12">
        <f t="shared" si="30"/>
        <v>0</v>
      </c>
      <c r="BQ23" s="12">
        <f t="shared" si="26"/>
        <v>0</v>
      </c>
      <c r="BT23" s="19">
        <f t="shared" si="15"/>
        <v>22</v>
      </c>
      <c r="BU23" s="12">
        <f t="shared" si="31"/>
        <v>0</v>
      </c>
      <c r="BV23" s="12">
        <f t="shared" si="31"/>
        <v>0</v>
      </c>
      <c r="BW23" s="12">
        <f t="shared" si="31"/>
        <v>0</v>
      </c>
      <c r="BX23" s="12">
        <f t="shared" si="31"/>
        <v>0</v>
      </c>
      <c r="BY23" s="12">
        <f t="shared" si="31"/>
        <v>0</v>
      </c>
      <c r="BZ23" s="12">
        <f t="shared" si="31"/>
        <v>0</v>
      </c>
      <c r="CA23" s="12">
        <f t="shared" si="31"/>
        <v>0</v>
      </c>
      <c r="CB23" s="12">
        <f t="shared" si="31"/>
        <v>0</v>
      </c>
      <c r="CC23" s="12">
        <f t="shared" si="31"/>
        <v>0</v>
      </c>
      <c r="CD23" s="12">
        <f t="shared" si="31"/>
        <v>0</v>
      </c>
      <c r="CE23" s="12">
        <f t="shared" si="31"/>
        <v>0</v>
      </c>
      <c r="CF23" s="12">
        <f t="shared" si="31"/>
        <v>0</v>
      </c>
      <c r="CG23" s="12">
        <f t="shared" si="31"/>
        <v>0</v>
      </c>
      <c r="CH23" s="12">
        <f t="shared" si="31"/>
        <v>0</v>
      </c>
      <c r="CI23" s="12">
        <f t="shared" si="31"/>
        <v>0</v>
      </c>
      <c r="CJ23" s="12">
        <f t="shared" si="27"/>
        <v>0</v>
      </c>
      <c r="CM23" s="19">
        <f t="shared" si="16"/>
        <v>22</v>
      </c>
      <c r="CN23" s="12">
        <f t="shared" si="32"/>
        <v>0</v>
      </c>
      <c r="CO23" s="12">
        <f t="shared" si="32"/>
        <v>0</v>
      </c>
      <c r="CP23" s="12">
        <f t="shared" si="32"/>
        <v>0</v>
      </c>
      <c r="CQ23" s="12">
        <f t="shared" si="32"/>
        <v>0</v>
      </c>
      <c r="CR23" s="12">
        <f t="shared" si="32"/>
        <v>0</v>
      </c>
      <c r="CS23" s="12">
        <f t="shared" si="32"/>
        <v>0</v>
      </c>
      <c r="CT23" s="12">
        <f t="shared" si="32"/>
        <v>0</v>
      </c>
      <c r="CU23" s="12">
        <f t="shared" si="32"/>
        <v>0</v>
      </c>
      <c r="CV23" s="12">
        <f t="shared" si="32"/>
        <v>0</v>
      </c>
      <c r="CW23" s="12">
        <f t="shared" si="32"/>
        <v>0</v>
      </c>
      <c r="CX23" s="12">
        <f t="shared" si="32"/>
        <v>0</v>
      </c>
      <c r="CY23" s="12">
        <f t="shared" si="32"/>
        <v>0</v>
      </c>
      <c r="CZ23" s="12">
        <f t="shared" si="32"/>
        <v>0</v>
      </c>
      <c r="DA23" s="12">
        <f t="shared" si="32"/>
        <v>0</v>
      </c>
      <c r="DB23" s="12">
        <f t="shared" si="32"/>
        <v>0</v>
      </c>
      <c r="DC23" s="12">
        <f t="shared" si="28"/>
        <v>0</v>
      </c>
      <c r="DF23" s="19">
        <f t="shared" si="17"/>
        <v>0</v>
      </c>
      <c r="DG23" s="19">
        <f t="shared" si="17"/>
        <v>0</v>
      </c>
      <c r="DH23" s="19">
        <f t="shared" si="17"/>
        <v>0</v>
      </c>
      <c r="DI23" s="19">
        <f t="shared" si="17"/>
        <v>0</v>
      </c>
      <c r="DJ23" s="19">
        <f t="shared" si="17"/>
        <v>0</v>
      </c>
      <c r="DK23" s="19">
        <f t="shared" si="17"/>
        <v>0</v>
      </c>
      <c r="DL23" s="19">
        <f t="shared" si="17"/>
        <v>0</v>
      </c>
      <c r="DM23" s="19">
        <f t="shared" si="17"/>
        <v>0</v>
      </c>
      <c r="DN23" s="19">
        <f t="shared" si="17"/>
        <v>0</v>
      </c>
      <c r="DO23" s="19">
        <f t="shared" si="17"/>
        <v>0</v>
      </c>
      <c r="DP23" s="19">
        <f t="shared" si="17"/>
        <v>0</v>
      </c>
      <c r="DQ23" s="19">
        <f t="shared" si="17"/>
        <v>0</v>
      </c>
      <c r="DR23" s="19">
        <f t="shared" si="17"/>
        <v>0</v>
      </c>
      <c r="DS23" s="19">
        <f t="shared" si="17"/>
        <v>0</v>
      </c>
      <c r="DT23" s="19">
        <f t="shared" si="17"/>
        <v>0</v>
      </c>
      <c r="DU23" s="19">
        <f t="shared" si="17"/>
        <v>0</v>
      </c>
      <c r="DX23" s="15" t="str">
        <f>IF(MOD('Game (2)'!$G23,2)=0,"hold","break")</f>
        <v>hold</v>
      </c>
      <c r="DY23" s="15" t="str">
        <f t="shared" si="18"/>
        <v>Us</v>
      </c>
      <c r="DZ23" s="15">
        <f t="shared" si="19"/>
        <v>0</v>
      </c>
      <c r="EA23" s="15">
        <f t="shared" si="10"/>
        <v>0</v>
      </c>
      <c r="EB23" s="15">
        <f t="shared" si="11"/>
        <v>0</v>
      </c>
      <c r="EC23" s="15">
        <f t="shared" si="20"/>
        <v>0</v>
      </c>
      <c r="ED23" s="20" t="str">
        <f t="shared" si="21"/>
        <v/>
      </c>
      <c r="EE23" s="20" t="str">
        <f t="shared" si="22"/>
        <v/>
      </c>
      <c r="EF23" s="20" t="str">
        <f t="shared" si="23"/>
        <v/>
      </c>
      <c r="EG23" s="20" t="str">
        <f t="shared" si="24"/>
        <v/>
      </c>
    </row>
    <row r="24" spans="1:137">
      <c r="A24" t="s">
        <v>110</v>
      </c>
      <c r="B24" s="2">
        <f>B17/B21</f>
        <v>0.4</v>
      </c>
      <c r="F24" s="11">
        <v>23</v>
      </c>
      <c r="G24" s="13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Y24" s="12">
        <f t="shared" si="12"/>
        <v>0</v>
      </c>
      <c r="Z24" s="12" t="str">
        <f t="shared" si="4"/>
        <v/>
      </c>
      <c r="AB24" t="str">
        <f>N33</f>
        <v>Joe</v>
      </c>
      <c r="AC24" s="38">
        <f>N44</f>
        <v>10</v>
      </c>
      <c r="AD24" s="2">
        <f>N39</f>
        <v>-0.24545454545454548</v>
      </c>
      <c r="AH24" s="19">
        <f t="shared" si="13"/>
        <v>23</v>
      </c>
      <c r="AI24" s="12">
        <f t="shared" si="29"/>
        <v>0</v>
      </c>
      <c r="AJ24" s="12">
        <f t="shared" si="29"/>
        <v>0</v>
      </c>
      <c r="AK24" s="12">
        <f t="shared" si="29"/>
        <v>0</v>
      </c>
      <c r="AL24" s="12">
        <f t="shared" si="29"/>
        <v>0</v>
      </c>
      <c r="AM24" s="12">
        <f t="shared" si="29"/>
        <v>0</v>
      </c>
      <c r="AN24" s="12">
        <f t="shared" si="29"/>
        <v>0</v>
      </c>
      <c r="AO24" s="12">
        <f t="shared" si="29"/>
        <v>0</v>
      </c>
      <c r="AP24" s="12">
        <f t="shared" si="29"/>
        <v>0</v>
      </c>
      <c r="AQ24" s="12">
        <f t="shared" si="29"/>
        <v>0</v>
      </c>
      <c r="AR24" s="12">
        <f t="shared" si="29"/>
        <v>0</v>
      </c>
      <c r="AS24" s="12">
        <f t="shared" si="29"/>
        <v>0</v>
      </c>
      <c r="AT24" s="12">
        <f t="shared" si="29"/>
        <v>0</v>
      </c>
      <c r="AU24" s="12">
        <f t="shared" si="29"/>
        <v>0</v>
      </c>
      <c r="AV24" s="12">
        <f t="shared" si="29"/>
        <v>0</v>
      </c>
      <c r="AW24" s="12">
        <f t="shared" si="29"/>
        <v>0</v>
      </c>
      <c r="AX24" s="12">
        <f t="shared" si="25"/>
        <v>0</v>
      </c>
      <c r="BA24" s="19">
        <f t="shared" si="14"/>
        <v>23</v>
      </c>
      <c r="BB24" s="12">
        <f t="shared" si="30"/>
        <v>0</v>
      </c>
      <c r="BC24" s="12">
        <f t="shared" si="30"/>
        <v>0</v>
      </c>
      <c r="BD24" s="12">
        <f t="shared" si="30"/>
        <v>0</v>
      </c>
      <c r="BE24" s="12">
        <f t="shared" si="30"/>
        <v>0</v>
      </c>
      <c r="BF24" s="12">
        <f t="shared" si="30"/>
        <v>0</v>
      </c>
      <c r="BG24" s="12">
        <f t="shared" si="30"/>
        <v>0</v>
      </c>
      <c r="BH24" s="12">
        <f t="shared" si="30"/>
        <v>0</v>
      </c>
      <c r="BI24" s="12">
        <f t="shared" si="30"/>
        <v>0</v>
      </c>
      <c r="BJ24" s="12">
        <f t="shared" si="30"/>
        <v>0</v>
      </c>
      <c r="BK24" s="12">
        <f t="shared" si="30"/>
        <v>0</v>
      </c>
      <c r="BL24" s="12">
        <f t="shared" si="30"/>
        <v>0</v>
      </c>
      <c r="BM24" s="12">
        <f t="shared" si="30"/>
        <v>0</v>
      </c>
      <c r="BN24" s="12">
        <f t="shared" si="30"/>
        <v>0</v>
      </c>
      <c r="BO24" s="12">
        <f t="shared" si="30"/>
        <v>0</v>
      </c>
      <c r="BP24" s="12">
        <f t="shared" si="30"/>
        <v>0</v>
      </c>
      <c r="BQ24" s="12">
        <f t="shared" si="26"/>
        <v>0</v>
      </c>
      <c r="BT24" s="19">
        <f t="shared" si="15"/>
        <v>23</v>
      </c>
      <c r="BU24" s="12">
        <f t="shared" si="31"/>
        <v>0</v>
      </c>
      <c r="BV24" s="12">
        <f t="shared" si="31"/>
        <v>0</v>
      </c>
      <c r="BW24" s="12">
        <f t="shared" si="31"/>
        <v>0</v>
      </c>
      <c r="BX24" s="12">
        <f t="shared" si="31"/>
        <v>0</v>
      </c>
      <c r="BY24" s="12">
        <f t="shared" si="31"/>
        <v>0</v>
      </c>
      <c r="BZ24" s="12">
        <f t="shared" si="31"/>
        <v>0</v>
      </c>
      <c r="CA24" s="12">
        <f t="shared" si="31"/>
        <v>0</v>
      </c>
      <c r="CB24" s="12">
        <f t="shared" si="31"/>
        <v>0</v>
      </c>
      <c r="CC24" s="12">
        <f t="shared" si="31"/>
        <v>0</v>
      </c>
      <c r="CD24" s="12">
        <f t="shared" si="31"/>
        <v>0</v>
      </c>
      <c r="CE24" s="12">
        <f t="shared" si="31"/>
        <v>0</v>
      </c>
      <c r="CF24" s="12">
        <f t="shared" si="31"/>
        <v>0</v>
      </c>
      <c r="CG24" s="12">
        <f t="shared" si="31"/>
        <v>0</v>
      </c>
      <c r="CH24" s="12">
        <f t="shared" si="31"/>
        <v>0</v>
      </c>
      <c r="CI24" s="12">
        <f t="shared" si="31"/>
        <v>0</v>
      </c>
      <c r="CJ24" s="12">
        <f t="shared" si="27"/>
        <v>0</v>
      </c>
      <c r="CM24" s="19">
        <f t="shared" si="16"/>
        <v>23</v>
      </c>
      <c r="CN24" s="12">
        <f t="shared" si="32"/>
        <v>0</v>
      </c>
      <c r="CO24" s="12">
        <f t="shared" si="32"/>
        <v>0</v>
      </c>
      <c r="CP24" s="12">
        <f t="shared" si="32"/>
        <v>0</v>
      </c>
      <c r="CQ24" s="12">
        <f t="shared" si="32"/>
        <v>0</v>
      </c>
      <c r="CR24" s="12">
        <f t="shared" si="32"/>
        <v>0</v>
      </c>
      <c r="CS24" s="12">
        <f t="shared" si="32"/>
        <v>0</v>
      </c>
      <c r="CT24" s="12">
        <f t="shared" si="32"/>
        <v>0</v>
      </c>
      <c r="CU24" s="12">
        <f t="shared" si="32"/>
        <v>0</v>
      </c>
      <c r="CV24" s="12">
        <f t="shared" si="32"/>
        <v>0</v>
      </c>
      <c r="CW24" s="12">
        <f t="shared" si="32"/>
        <v>0</v>
      </c>
      <c r="CX24" s="12">
        <f t="shared" si="32"/>
        <v>0</v>
      </c>
      <c r="CY24" s="12">
        <f t="shared" si="32"/>
        <v>0</v>
      </c>
      <c r="CZ24" s="12">
        <f t="shared" si="32"/>
        <v>0</v>
      </c>
      <c r="DA24" s="12">
        <f t="shared" si="32"/>
        <v>0</v>
      </c>
      <c r="DB24" s="12">
        <f t="shared" si="32"/>
        <v>0</v>
      </c>
      <c r="DC24" s="12">
        <f t="shared" si="28"/>
        <v>0</v>
      </c>
      <c r="DF24" s="19">
        <f t="shared" si="17"/>
        <v>0</v>
      </c>
      <c r="DG24" s="19">
        <f t="shared" si="17"/>
        <v>0</v>
      </c>
      <c r="DH24" s="19">
        <f t="shared" si="17"/>
        <v>0</v>
      </c>
      <c r="DI24" s="19">
        <f t="shared" si="17"/>
        <v>0</v>
      </c>
      <c r="DJ24" s="19">
        <f t="shared" si="17"/>
        <v>0</v>
      </c>
      <c r="DK24" s="19">
        <f t="shared" si="17"/>
        <v>0</v>
      </c>
      <c r="DL24" s="19">
        <f t="shared" si="17"/>
        <v>0</v>
      </c>
      <c r="DM24" s="19">
        <f t="shared" si="17"/>
        <v>0</v>
      </c>
      <c r="DN24" s="19">
        <f t="shared" si="17"/>
        <v>0</v>
      </c>
      <c r="DO24" s="19">
        <f t="shared" si="17"/>
        <v>0</v>
      </c>
      <c r="DP24" s="19">
        <f t="shared" si="17"/>
        <v>0</v>
      </c>
      <c r="DQ24" s="19">
        <f t="shared" si="17"/>
        <v>0</v>
      </c>
      <c r="DR24" s="19">
        <f t="shared" si="17"/>
        <v>0</v>
      </c>
      <c r="DS24" s="19">
        <f t="shared" si="17"/>
        <v>0</v>
      </c>
      <c r="DT24" s="19">
        <f t="shared" si="17"/>
        <v>0</v>
      </c>
      <c r="DU24" s="19">
        <f t="shared" si="17"/>
        <v>0</v>
      </c>
      <c r="DX24" s="12" t="str">
        <f>IF(MOD('Game (2)'!$G24,2)=0,"hold","break")</f>
        <v>hold</v>
      </c>
      <c r="DY24" s="15" t="str">
        <f t="shared" si="18"/>
        <v>Op</v>
      </c>
      <c r="DZ24" s="15">
        <f t="shared" si="19"/>
        <v>0</v>
      </c>
      <c r="EA24" s="15">
        <f t="shared" si="10"/>
        <v>0</v>
      </c>
      <c r="EB24" s="15">
        <f t="shared" si="11"/>
        <v>0</v>
      </c>
      <c r="EC24" s="15">
        <f t="shared" si="20"/>
        <v>0</v>
      </c>
      <c r="ED24" s="20" t="str">
        <f t="shared" si="21"/>
        <v/>
      </c>
      <c r="EE24" s="20" t="str">
        <f t="shared" si="22"/>
        <v/>
      </c>
      <c r="EF24" s="20" t="str">
        <f t="shared" si="23"/>
        <v/>
      </c>
      <c r="EG24" s="20" t="str">
        <f t="shared" si="24"/>
        <v/>
      </c>
    </row>
    <row r="25" spans="1:137">
      <c r="A25" t="s">
        <v>112</v>
      </c>
      <c r="B25" s="2">
        <f>B20/B21</f>
        <v>0.6</v>
      </c>
      <c r="F25" s="14">
        <v>24</v>
      </c>
      <c r="G25" s="16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Y25" s="15">
        <f t="shared" si="12"/>
        <v>0</v>
      </c>
      <c r="Z25" s="15" t="str">
        <f t="shared" si="4"/>
        <v/>
      </c>
      <c r="AB25" t="str">
        <f>O33</f>
        <v>Nate</v>
      </c>
      <c r="AC25" s="38">
        <f>O44</f>
        <v>30</v>
      </c>
      <c r="AD25" s="2" t="e">
        <f>O39</f>
        <v>#DIV/0!</v>
      </c>
      <c r="AH25" s="19">
        <f t="shared" si="13"/>
        <v>24</v>
      </c>
      <c r="AI25" s="12">
        <f t="shared" si="29"/>
        <v>0</v>
      </c>
      <c r="AJ25" s="12">
        <f t="shared" si="29"/>
        <v>0</v>
      </c>
      <c r="AK25" s="12">
        <f t="shared" si="29"/>
        <v>0</v>
      </c>
      <c r="AL25" s="12">
        <f t="shared" si="29"/>
        <v>0</v>
      </c>
      <c r="AM25" s="12">
        <f t="shared" si="29"/>
        <v>0</v>
      </c>
      <c r="AN25" s="12">
        <f t="shared" si="29"/>
        <v>0</v>
      </c>
      <c r="AO25" s="12">
        <f t="shared" si="29"/>
        <v>0</v>
      </c>
      <c r="AP25" s="12">
        <f t="shared" si="29"/>
        <v>0</v>
      </c>
      <c r="AQ25" s="12">
        <f t="shared" si="29"/>
        <v>0</v>
      </c>
      <c r="AR25" s="12">
        <f t="shared" si="29"/>
        <v>0</v>
      </c>
      <c r="AS25" s="12">
        <f t="shared" si="29"/>
        <v>0</v>
      </c>
      <c r="AT25" s="12">
        <f t="shared" si="29"/>
        <v>0</v>
      </c>
      <c r="AU25" s="12">
        <f t="shared" si="29"/>
        <v>0</v>
      </c>
      <c r="AV25" s="12">
        <f t="shared" si="29"/>
        <v>0</v>
      </c>
      <c r="AW25" s="12">
        <f t="shared" si="29"/>
        <v>0</v>
      </c>
      <c r="AX25" s="12">
        <f t="shared" si="25"/>
        <v>0</v>
      </c>
      <c r="BA25" s="19">
        <f t="shared" si="14"/>
        <v>24</v>
      </c>
      <c r="BB25" s="12">
        <f t="shared" si="30"/>
        <v>0</v>
      </c>
      <c r="BC25" s="12">
        <f t="shared" si="30"/>
        <v>0</v>
      </c>
      <c r="BD25" s="12">
        <f t="shared" si="30"/>
        <v>0</v>
      </c>
      <c r="BE25" s="12">
        <f t="shared" si="30"/>
        <v>0</v>
      </c>
      <c r="BF25" s="12">
        <f t="shared" si="30"/>
        <v>0</v>
      </c>
      <c r="BG25" s="12">
        <f t="shared" si="30"/>
        <v>0</v>
      </c>
      <c r="BH25" s="12">
        <f t="shared" si="30"/>
        <v>0</v>
      </c>
      <c r="BI25" s="12">
        <f t="shared" si="30"/>
        <v>0</v>
      </c>
      <c r="BJ25" s="12">
        <f t="shared" si="30"/>
        <v>0</v>
      </c>
      <c r="BK25" s="12">
        <f t="shared" si="30"/>
        <v>0</v>
      </c>
      <c r="BL25" s="12">
        <f t="shared" si="30"/>
        <v>0</v>
      </c>
      <c r="BM25" s="12">
        <f t="shared" si="30"/>
        <v>0</v>
      </c>
      <c r="BN25" s="12">
        <f t="shared" si="30"/>
        <v>0</v>
      </c>
      <c r="BO25" s="12">
        <f t="shared" si="30"/>
        <v>0</v>
      </c>
      <c r="BP25" s="12">
        <f t="shared" si="30"/>
        <v>0</v>
      </c>
      <c r="BQ25" s="12">
        <f t="shared" si="26"/>
        <v>0</v>
      </c>
      <c r="BT25" s="19">
        <f t="shared" si="15"/>
        <v>24</v>
      </c>
      <c r="BU25" s="12">
        <f t="shared" si="31"/>
        <v>0</v>
      </c>
      <c r="BV25" s="12">
        <f t="shared" si="31"/>
        <v>0</v>
      </c>
      <c r="BW25" s="12">
        <f t="shared" si="31"/>
        <v>0</v>
      </c>
      <c r="BX25" s="12">
        <f t="shared" si="31"/>
        <v>0</v>
      </c>
      <c r="BY25" s="12">
        <f t="shared" si="31"/>
        <v>0</v>
      </c>
      <c r="BZ25" s="12">
        <f t="shared" si="31"/>
        <v>0</v>
      </c>
      <c r="CA25" s="12">
        <f t="shared" si="31"/>
        <v>0</v>
      </c>
      <c r="CB25" s="12">
        <f t="shared" si="31"/>
        <v>0</v>
      </c>
      <c r="CC25" s="12">
        <f t="shared" si="31"/>
        <v>0</v>
      </c>
      <c r="CD25" s="12">
        <f t="shared" si="31"/>
        <v>0</v>
      </c>
      <c r="CE25" s="12">
        <f t="shared" si="31"/>
        <v>0</v>
      </c>
      <c r="CF25" s="12">
        <f t="shared" si="31"/>
        <v>0</v>
      </c>
      <c r="CG25" s="12">
        <f t="shared" si="31"/>
        <v>0</v>
      </c>
      <c r="CH25" s="12">
        <f t="shared" si="31"/>
        <v>0</v>
      </c>
      <c r="CI25" s="12">
        <f t="shared" si="31"/>
        <v>0</v>
      </c>
      <c r="CJ25" s="12">
        <f t="shared" si="27"/>
        <v>0</v>
      </c>
      <c r="CM25" s="19">
        <f t="shared" si="16"/>
        <v>24</v>
      </c>
      <c r="CN25" s="12">
        <f t="shared" si="32"/>
        <v>0</v>
      </c>
      <c r="CO25" s="12">
        <f t="shared" si="32"/>
        <v>0</v>
      </c>
      <c r="CP25" s="12">
        <f t="shared" si="32"/>
        <v>0</v>
      </c>
      <c r="CQ25" s="12">
        <f t="shared" si="32"/>
        <v>0</v>
      </c>
      <c r="CR25" s="12">
        <f t="shared" si="32"/>
        <v>0</v>
      </c>
      <c r="CS25" s="12">
        <f t="shared" si="32"/>
        <v>0</v>
      </c>
      <c r="CT25" s="12">
        <f t="shared" si="32"/>
        <v>0</v>
      </c>
      <c r="CU25" s="12">
        <f t="shared" si="32"/>
        <v>0</v>
      </c>
      <c r="CV25" s="12">
        <f t="shared" si="32"/>
        <v>0</v>
      </c>
      <c r="CW25" s="12">
        <f t="shared" si="32"/>
        <v>0</v>
      </c>
      <c r="CX25" s="12">
        <f t="shared" si="32"/>
        <v>0</v>
      </c>
      <c r="CY25" s="12">
        <f t="shared" si="32"/>
        <v>0</v>
      </c>
      <c r="CZ25" s="12">
        <f t="shared" si="32"/>
        <v>0</v>
      </c>
      <c r="DA25" s="12">
        <f t="shared" si="32"/>
        <v>0</v>
      </c>
      <c r="DB25" s="12">
        <f t="shared" si="32"/>
        <v>0</v>
      </c>
      <c r="DC25" s="12">
        <f t="shared" si="28"/>
        <v>0</v>
      </c>
      <c r="DF25" s="19">
        <f t="shared" si="17"/>
        <v>0</v>
      </c>
      <c r="DG25" s="19">
        <f t="shared" si="17"/>
        <v>0</v>
      </c>
      <c r="DH25" s="19">
        <f t="shared" si="17"/>
        <v>0</v>
      </c>
      <c r="DI25" s="19">
        <f t="shared" si="17"/>
        <v>0</v>
      </c>
      <c r="DJ25" s="19">
        <f t="shared" si="17"/>
        <v>0</v>
      </c>
      <c r="DK25" s="19">
        <f t="shared" si="17"/>
        <v>0</v>
      </c>
      <c r="DL25" s="19">
        <f t="shared" si="17"/>
        <v>0</v>
      </c>
      <c r="DM25" s="19">
        <f t="shared" si="17"/>
        <v>0</v>
      </c>
      <c r="DN25" s="19">
        <f t="shared" si="17"/>
        <v>0</v>
      </c>
      <c r="DO25" s="19">
        <f t="shared" si="17"/>
        <v>0</v>
      </c>
      <c r="DP25" s="19">
        <f t="shared" si="17"/>
        <v>0</v>
      </c>
      <c r="DQ25" s="19">
        <f t="shared" si="17"/>
        <v>0</v>
      </c>
      <c r="DR25" s="19">
        <f t="shared" si="17"/>
        <v>0</v>
      </c>
      <c r="DS25" s="19">
        <f t="shared" si="17"/>
        <v>0</v>
      </c>
      <c r="DT25" s="19">
        <f t="shared" si="17"/>
        <v>0</v>
      </c>
      <c r="DU25" s="19">
        <f t="shared" si="17"/>
        <v>0</v>
      </c>
      <c r="DX25" s="15" t="str">
        <f>IF(MOD('Game (2)'!$G25,2)=0,"hold","break")</f>
        <v>hold</v>
      </c>
      <c r="DY25" s="15" t="str">
        <f t="shared" si="18"/>
        <v>Us</v>
      </c>
      <c r="DZ25" s="15">
        <f t="shared" si="19"/>
        <v>0</v>
      </c>
      <c r="EA25" s="15">
        <f t="shared" si="10"/>
        <v>0</v>
      </c>
      <c r="EB25" s="15">
        <f t="shared" si="11"/>
        <v>0</v>
      </c>
      <c r="EC25" s="15">
        <f t="shared" si="20"/>
        <v>0</v>
      </c>
      <c r="ED25" s="20" t="str">
        <f t="shared" si="21"/>
        <v/>
      </c>
      <c r="EE25" s="20" t="str">
        <f t="shared" si="22"/>
        <v/>
      </c>
      <c r="EF25" s="20" t="str">
        <f t="shared" si="23"/>
        <v/>
      </c>
      <c r="EG25" s="20" t="str">
        <f t="shared" si="24"/>
        <v/>
      </c>
    </row>
    <row r="26" spans="1:137">
      <c r="A26" t="s">
        <v>114</v>
      </c>
      <c r="B26" s="2">
        <f>B18/B22</f>
        <v>0.4375</v>
      </c>
      <c r="F26" s="11">
        <v>25</v>
      </c>
      <c r="G26" s="13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Y26" s="12">
        <f t="shared" si="12"/>
        <v>0</v>
      </c>
      <c r="Z26" s="12" t="str">
        <f t="shared" si="4"/>
        <v/>
      </c>
      <c r="AB26" t="str">
        <f>P33</f>
        <v>Matt</v>
      </c>
      <c r="AC26" s="38">
        <f>P44</f>
        <v>14</v>
      </c>
      <c r="AD26" s="2">
        <f>P39</f>
        <v>0.11309523809523819</v>
      </c>
      <c r="AH26" s="19">
        <f t="shared" si="13"/>
        <v>25</v>
      </c>
      <c r="AI26" s="12">
        <f t="shared" si="29"/>
        <v>0</v>
      </c>
      <c r="AJ26" s="12">
        <f t="shared" si="29"/>
        <v>0</v>
      </c>
      <c r="AK26" s="12">
        <f t="shared" si="29"/>
        <v>0</v>
      </c>
      <c r="AL26" s="12">
        <f t="shared" si="29"/>
        <v>0</v>
      </c>
      <c r="AM26" s="12">
        <f t="shared" si="29"/>
        <v>0</v>
      </c>
      <c r="AN26" s="12">
        <f t="shared" si="29"/>
        <v>0</v>
      </c>
      <c r="AO26" s="12">
        <f t="shared" si="29"/>
        <v>0</v>
      </c>
      <c r="AP26" s="12">
        <f t="shared" si="29"/>
        <v>0</v>
      </c>
      <c r="AQ26" s="12">
        <f t="shared" si="29"/>
        <v>0</v>
      </c>
      <c r="AR26" s="12">
        <f t="shared" si="29"/>
        <v>0</v>
      </c>
      <c r="AS26" s="12">
        <f t="shared" si="29"/>
        <v>0</v>
      </c>
      <c r="AT26" s="12">
        <f t="shared" si="29"/>
        <v>0</v>
      </c>
      <c r="AU26" s="12">
        <f t="shared" si="29"/>
        <v>0</v>
      </c>
      <c r="AV26" s="12">
        <f t="shared" si="29"/>
        <v>0</v>
      </c>
      <c r="AW26" s="12">
        <f t="shared" si="29"/>
        <v>0</v>
      </c>
      <c r="AX26" s="12">
        <f t="shared" si="25"/>
        <v>0</v>
      </c>
      <c r="BA26" s="19">
        <f t="shared" si="14"/>
        <v>25</v>
      </c>
      <c r="BB26" s="12">
        <f t="shared" si="30"/>
        <v>0</v>
      </c>
      <c r="BC26" s="12">
        <f t="shared" si="30"/>
        <v>0</v>
      </c>
      <c r="BD26" s="12">
        <f t="shared" si="30"/>
        <v>0</v>
      </c>
      <c r="BE26" s="12">
        <f t="shared" si="30"/>
        <v>0</v>
      </c>
      <c r="BF26" s="12">
        <f t="shared" si="30"/>
        <v>0</v>
      </c>
      <c r="BG26" s="12">
        <f t="shared" si="30"/>
        <v>0</v>
      </c>
      <c r="BH26" s="12">
        <f t="shared" si="30"/>
        <v>0</v>
      </c>
      <c r="BI26" s="12">
        <f t="shared" si="30"/>
        <v>0</v>
      </c>
      <c r="BJ26" s="12">
        <f t="shared" si="30"/>
        <v>0</v>
      </c>
      <c r="BK26" s="12">
        <f t="shared" si="30"/>
        <v>0</v>
      </c>
      <c r="BL26" s="12">
        <f t="shared" si="30"/>
        <v>0</v>
      </c>
      <c r="BM26" s="12">
        <f t="shared" si="30"/>
        <v>0</v>
      </c>
      <c r="BN26" s="12">
        <f t="shared" si="30"/>
        <v>0</v>
      </c>
      <c r="BO26" s="12">
        <f t="shared" si="30"/>
        <v>0</v>
      </c>
      <c r="BP26" s="12">
        <f t="shared" si="30"/>
        <v>0</v>
      </c>
      <c r="BQ26" s="12">
        <f t="shared" si="26"/>
        <v>0</v>
      </c>
      <c r="BT26" s="19">
        <f t="shared" si="15"/>
        <v>25</v>
      </c>
      <c r="BU26" s="12">
        <f t="shared" si="31"/>
        <v>0</v>
      </c>
      <c r="BV26" s="12">
        <f t="shared" si="31"/>
        <v>0</v>
      </c>
      <c r="BW26" s="12">
        <f t="shared" si="31"/>
        <v>0</v>
      </c>
      <c r="BX26" s="12">
        <f t="shared" si="31"/>
        <v>0</v>
      </c>
      <c r="BY26" s="12">
        <f t="shared" si="31"/>
        <v>0</v>
      </c>
      <c r="BZ26" s="12">
        <f t="shared" si="31"/>
        <v>0</v>
      </c>
      <c r="CA26" s="12">
        <f t="shared" si="31"/>
        <v>0</v>
      </c>
      <c r="CB26" s="12">
        <f t="shared" si="31"/>
        <v>0</v>
      </c>
      <c r="CC26" s="12">
        <f t="shared" si="31"/>
        <v>0</v>
      </c>
      <c r="CD26" s="12">
        <f t="shared" si="31"/>
        <v>0</v>
      </c>
      <c r="CE26" s="12">
        <f t="shared" si="31"/>
        <v>0</v>
      </c>
      <c r="CF26" s="12">
        <f t="shared" si="31"/>
        <v>0</v>
      </c>
      <c r="CG26" s="12">
        <f t="shared" si="31"/>
        <v>0</v>
      </c>
      <c r="CH26" s="12">
        <f t="shared" si="31"/>
        <v>0</v>
      </c>
      <c r="CI26" s="12">
        <f t="shared" si="31"/>
        <v>0</v>
      </c>
      <c r="CJ26" s="12">
        <f t="shared" si="27"/>
        <v>0</v>
      </c>
      <c r="CM26" s="19">
        <f t="shared" si="16"/>
        <v>25</v>
      </c>
      <c r="CN26" s="12">
        <f t="shared" si="32"/>
        <v>0</v>
      </c>
      <c r="CO26" s="12">
        <f t="shared" si="32"/>
        <v>0</v>
      </c>
      <c r="CP26" s="12">
        <f t="shared" si="32"/>
        <v>0</v>
      </c>
      <c r="CQ26" s="12">
        <f t="shared" si="32"/>
        <v>0</v>
      </c>
      <c r="CR26" s="12">
        <f t="shared" si="32"/>
        <v>0</v>
      </c>
      <c r="CS26" s="12">
        <f t="shared" si="32"/>
        <v>0</v>
      </c>
      <c r="CT26" s="12">
        <f t="shared" si="32"/>
        <v>0</v>
      </c>
      <c r="CU26" s="12">
        <f t="shared" si="32"/>
        <v>0</v>
      </c>
      <c r="CV26" s="12">
        <f t="shared" si="32"/>
        <v>0</v>
      </c>
      <c r="CW26" s="12">
        <f t="shared" si="32"/>
        <v>0</v>
      </c>
      <c r="CX26" s="12">
        <f t="shared" si="32"/>
        <v>0</v>
      </c>
      <c r="CY26" s="12">
        <f t="shared" si="32"/>
        <v>0</v>
      </c>
      <c r="CZ26" s="12">
        <f t="shared" si="32"/>
        <v>0</v>
      </c>
      <c r="DA26" s="12">
        <f t="shared" si="32"/>
        <v>0</v>
      </c>
      <c r="DB26" s="12">
        <f t="shared" si="32"/>
        <v>0</v>
      </c>
      <c r="DC26" s="12">
        <f t="shared" si="28"/>
        <v>0</v>
      </c>
      <c r="DF26" s="19">
        <f t="shared" si="17"/>
        <v>0</v>
      </c>
      <c r="DG26" s="19">
        <f t="shared" si="17"/>
        <v>0</v>
      </c>
      <c r="DH26" s="19">
        <f t="shared" si="17"/>
        <v>0</v>
      </c>
      <c r="DI26" s="19">
        <f t="shared" si="17"/>
        <v>0</v>
      </c>
      <c r="DJ26" s="19">
        <f t="shared" si="17"/>
        <v>0</v>
      </c>
      <c r="DK26" s="19">
        <f t="shared" si="17"/>
        <v>0</v>
      </c>
      <c r="DL26" s="19">
        <f t="shared" si="17"/>
        <v>0</v>
      </c>
      <c r="DM26" s="19">
        <f t="shared" si="17"/>
        <v>0</v>
      </c>
      <c r="DN26" s="19">
        <f t="shared" si="17"/>
        <v>0</v>
      </c>
      <c r="DO26" s="19">
        <f t="shared" si="17"/>
        <v>0</v>
      </c>
      <c r="DP26" s="19">
        <f t="shared" si="17"/>
        <v>0</v>
      </c>
      <c r="DQ26" s="19">
        <f t="shared" si="17"/>
        <v>0</v>
      </c>
      <c r="DR26" s="19">
        <f t="shared" si="17"/>
        <v>0</v>
      </c>
      <c r="DS26" s="19">
        <f t="shared" si="17"/>
        <v>0</v>
      </c>
      <c r="DT26" s="19">
        <f t="shared" si="17"/>
        <v>0</v>
      </c>
      <c r="DU26" s="19">
        <f t="shared" si="17"/>
        <v>0</v>
      </c>
      <c r="DX26" s="12" t="str">
        <f>IF(MOD('Game (2)'!$G26,2)=0,"hold","break")</f>
        <v>hold</v>
      </c>
      <c r="DY26" s="15" t="str">
        <f t="shared" si="18"/>
        <v>Op</v>
      </c>
      <c r="DZ26" s="15">
        <f t="shared" si="19"/>
        <v>0</v>
      </c>
      <c r="EA26" s="15">
        <f t="shared" si="10"/>
        <v>0</v>
      </c>
      <c r="EB26" s="15">
        <f t="shared" si="11"/>
        <v>0</v>
      </c>
      <c r="EC26" s="15">
        <f t="shared" si="20"/>
        <v>0</v>
      </c>
      <c r="ED26" s="20" t="str">
        <f t="shared" si="21"/>
        <v/>
      </c>
      <c r="EE26" s="20" t="str">
        <f t="shared" si="22"/>
        <v/>
      </c>
      <c r="EF26" s="20" t="str">
        <f t="shared" si="23"/>
        <v/>
      </c>
      <c r="EG26" s="20" t="str">
        <f t="shared" si="24"/>
        <v/>
      </c>
    </row>
    <row r="27" spans="1:137">
      <c r="A27" t="s">
        <v>116</v>
      </c>
      <c r="B27" s="2">
        <f>B19/B22</f>
        <v>0.5625</v>
      </c>
      <c r="F27" s="14">
        <v>26</v>
      </c>
      <c r="G27" s="16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Y27" s="15">
        <f t="shared" si="12"/>
        <v>0</v>
      </c>
      <c r="Z27" s="15" t="str">
        <f t="shared" si="4"/>
        <v/>
      </c>
      <c r="AB27" t="str">
        <f>Q33</f>
        <v>Player</v>
      </c>
      <c r="AC27" s="38">
        <f>Q44</f>
        <v>0</v>
      </c>
      <c r="AD27" s="2">
        <f>Q39</f>
        <v>3.7499999999999978E-2</v>
      </c>
      <c r="AH27" s="19">
        <f t="shared" si="13"/>
        <v>26</v>
      </c>
      <c r="AI27" s="12">
        <f t="shared" si="29"/>
        <v>0</v>
      </c>
      <c r="AJ27" s="12">
        <f t="shared" si="29"/>
        <v>0</v>
      </c>
      <c r="AK27" s="12">
        <f t="shared" si="29"/>
        <v>0</v>
      </c>
      <c r="AL27" s="12">
        <f t="shared" si="29"/>
        <v>0</v>
      </c>
      <c r="AM27" s="12">
        <f t="shared" si="29"/>
        <v>0</v>
      </c>
      <c r="AN27" s="12">
        <f t="shared" si="29"/>
        <v>0</v>
      </c>
      <c r="AO27" s="12">
        <f t="shared" si="29"/>
        <v>0</v>
      </c>
      <c r="AP27" s="12">
        <f t="shared" si="29"/>
        <v>0</v>
      </c>
      <c r="AQ27" s="12">
        <f t="shared" si="29"/>
        <v>0</v>
      </c>
      <c r="AR27" s="12">
        <f t="shared" si="29"/>
        <v>0</v>
      </c>
      <c r="AS27" s="12">
        <f t="shared" si="29"/>
        <v>0</v>
      </c>
      <c r="AT27" s="12">
        <f t="shared" si="29"/>
        <v>0</v>
      </c>
      <c r="AU27" s="12">
        <f t="shared" si="29"/>
        <v>0</v>
      </c>
      <c r="AV27" s="12">
        <f t="shared" si="29"/>
        <v>0</v>
      </c>
      <c r="AW27" s="12">
        <f t="shared" si="29"/>
        <v>0</v>
      </c>
      <c r="AX27" s="12">
        <f t="shared" si="25"/>
        <v>0</v>
      </c>
      <c r="BA27" s="19">
        <f t="shared" si="14"/>
        <v>26</v>
      </c>
      <c r="BB27" s="12">
        <f t="shared" si="30"/>
        <v>0</v>
      </c>
      <c r="BC27" s="12">
        <f t="shared" si="30"/>
        <v>0</v>
      </c>
      <c r="BD27" s="12">
        <f t="shared" si="30"/>
        <v>0</v>
      </c>
      <c r="BE27" s="12">
        <f t="shared" si="30"/>
        <v>0</v>
      </c>
      <c r="BF27" s="12">
        <f t="shared" si="30"/>
        <v>0</v>
      </c>
      <c r="BG27" s="12">
        <f t="shared" si="30"/>
        <v>0</v>
      </c>
      <c r="BH27" s="12">
        <f t="shared" si="30"/>
        <v>0</v>
      </c>
      <c r="BI27" s="12">
        <f t="shared" si="30"/>
        <v>0</v>
      </c>
      <c r="BJ27" s="12">
        <f t="shared" si="30"/>
        <v>0</v>
      </c>
      <c r="BK27" s="12">
        <f t="shared" si="30"/>
        <v>0</v>
      </c>
      <c r="BL27" s="12">
        <f t="shared" si="30"/>
        <v>0</v>
      </c>
      <c r="BM27" s="12">
        <f t="shared" si="30"/>
        <v>0</v>
      </c>
      <c r="BN27" s="12">
        <f t="shared" si="30"/>
        <v>0</v>
      </c>
      <c r="BO27" s="12">
        <f t="shared" si="30"/>
        <v>0</v>
      </c>
      <c r="BP27" s="12">
        <f t="shared" si="30"/>
        <v>0</v>
      </c>
      <c r="BQ27" s="12">
        <f t="shared" si="26"/>
        <v>0</v>
      </c>
      <c r="BT27" s="19">
        <f t="shared" si="15"/>
        <v>26</v>
      </c>
      <c r="BU27" s="12">
        <f t="shared" si="31"/>
        <v>0</v>
      </c>
      <c r="BV27" s="12">
        <f t="shared" si="31"/>
        <v>0</v>
      </c>
      <c r="BW27" s="12">
        <f t="shared" si="31"/>
        <v>0</v>
      </c>
      <c r="BX27" s="12">
        <f t="shared" si="31"/>
        <v>0</v>
      </c>
      <c r="BY27" s="12">
        <f t="shared" si="31"/>
        <v>0</v>
      </c>
      <c r="BZ27" s="12">
        <f t="shared" si="31"/>
        <v>0</v>
      </c>
      <c r="CA27" s="12">
        <f t="shared" si="31"/>
        <v>0</v>
      </c>
      <c r="CB27" s="12">
        <f t="shared" si="31"/>
        <v>0</v>
      </c>
      <c r="CC27" s="12">
        <f t="shared" si="31"/>
        <v>0</v>
      </c>
      <c r="CD27" s="12">
        <f t="shared" si="31"/>
        <v>0</v>
      </c>
      <c r="CE27" s="12">
        <f t="shared" si="31"/>
        <v>0</v>
      </c>
      <c r="CF27" s="12">
        <f t="shared" si="31"/>
        <v>0</v>
      </c>
      <c r="CG27" s="12">
        <f t="shared" si="31"/>
        <v>0</v>
      </c>
      <c r="CH27" s="12">
        <f t="shared" si="31"/>
        <v>0</v>
      </c>
      <c r="CI27" s="12">
        <f t="shared" si="31"/>
        <v>0</v>
      </c>
      <c r="CJ27" s="12">
        <f t="shared" si="27"/>
        <v>0</v>
      </c>
      <c r="CM27" s="19">
        <f t="shared" si="16"/>
        <v>26</v>
      </c>
      <c r="CN27" s="12">
        <f t="shared" si="32"/>
        <v>0</v>
      </c>
      <c r="CO27" s="12">
        <f t="shared" si="32"/>
        <v>0</v>
      </c>
      <c r="CP27" s="12">
        <f t="shared" si="32"/>
        <v>0</v>
      </c>
      <c r="CQ27" s="12">
        <f t="shared" si="32"/>
        <v>0</v>
      </c>
      <c r="CR27" s="12">
        <f t="shared" si="32"/>
        <v>0</v>
      </c>
      <c r="CS27" s="12">
        <f t="shared" si="32"/>
        <v>0</v>
      </c>
      <c r="CT27" s="12">
        <f t="shared" si="32"/>
        <v>0</v>
      </c>
      <c r="CU27" s="12">
        <f t="shared" si="32"/>
        <v>0</v>
      </c>
      <c r="CV27" s="12">
        <f t="shared" si="32"/>
        <v>0</v>
      </c>
      <c r="CW27" s="12">
        <f t="shared" si="32"/>
        <v>0</v>
      </c>
      <c r="CX27" s="12">
        <f t="shared" si="32"/>
        <v>0</v>
      </c>
      <c r="CY27" s="12">
        <f t="shared" si="32"/>
        <v>0</v>
      </c>
      <c r="CZ27" s="12">
        <f t="shared" si="32"/>
        <v>0</v>
      </c>
      <c r="DA27" s="12">
        <f t="shared" si="32"/>
        <v>0</v>
      </c>
      <c r="DB27" s="12">
        <f t="shared" si="32"/>
        <v>0</v>
      </c>
      <c r="DC27" s="12">
        <f t="shared" si="28"/>
        <v>0</v>
      </c>
      <c r="DF27" s="19">
        <f t="shared" si="17"/>
        <v>0</v>
      </c>
      <c r="DG27" s="19">
        <f t="shared" si="17"/>
        <v>0</v>
      </c>
      <c r="DH27" s="19">
        <f t="shared" si="17"/>
        <v>0</v>
      </c>
      <c r="DI27" s="19">
        <f t="shared" si="17"/>
        <v>0</v>
      </c>
      <c r="DJ27" s="19">
        <f t="shared" si="17"/>
        <v>0</v>
      </c>
      <c r="DK27" s="19">
        <f t="shared" si="17"/>
        <v>0</v>
      </c>
      <c r="DL27" s="19">
        <f t="shared" si="17"/>
        <v>0</v>
      </c>
      <c r="DM27" s="19">
        <f t="shared" si="17"/>
        <v>0</v>
      </c>
      <c r="DN27" s="19">
        <f t="shared" si="17"/>
        <v>0</v>
      </c>
      <c r="DO27" s="19">
        <f t="shared" si="17"/>
        <v>0</v>
      </c>
      <c r="DP27" s="19">
        <f t="shared" si="17"/>
        <v>0</v>
      </c>
      <c r="DQ27" s="19">
        <f t="shared" si="17"/>
        <v>0</v>
      </c>
      <c r="DR27" s="19">
        <f t="shared" si="17"/>
        <v>0</v>
      </c>
      <c r="DS27" s="19">
        <f t="shared" si="17"/>
        <v>0</v>
      </c>
      <c r="DT27" s="19">
        <f t="shared" si="17"/>
        <v>0</v>
      </c>
      <c r="DU27" s="19">
        <f t="shared" si="17"/>
        <v>0</v>
      </c>
      <c r="DX27" s="15" t="str">
        <f>IF(MOD('Game (2)'!$G27,2)=0,"hold","break")</f>
        <v>hold</v>
      </c>
      <c r="DY27" s="15" t="str">
        <f t="shared" si="18"/>
        <v>Us</v>
      </c>
      <c r="DZ27" s="15">
        <f t="shared" si="19"/>
        <v>0</v>
      </c>
      <c r="EA27" s="15">
        <f t="shared" si="10"/>
        <v>0</v>
      </c>
      <c r="EB27" s="15">
        <f t="shared" si="11"/>
        <v>0</v>
      </c>
      <c r="EC27" s="15">
        <f t="shared" si="20"/>
        <v>0</v>
      </c>
      <c r="ED27" s="20" t="str">
        <f t="shared" si="21"/>
        <v/>
      </c>
      <c r="EE27" s="20" t="str">
        <f t="shared" si="22"/>
        <v/>
      </c>
      <c r="EF27" s="20" t="str">
        <f t="shared" si="23"/>
        <v/>
      </c>
      <c r="EG27" s="20" t="str">
        <f t="shared" si="24"/>
        <v/>
      </c>
    </row>
    <row r="28" spans="1:137">
      <c r="F28" s="11">
        <v>27</v>
      </c>
      <c r="G28" s="13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Y28" s="12">
        <f t="shared" si="12"/>
        <v>0</v>
      </c>
      <c r="Z28" s="12" t="str">
        <f t="shared" si="4"/>
        <v/>
      </c>
      <c r="AB28" t="str">
        <f>R33</f>
        <v>Player</v>
      </c>
      <c r="AC28" s="38">
        <f>R44</f>
        <v>0</v>
      </c>
      <c r="AD28" s="2">
        <f>R39</f>
        <v>3.7499999999999978E-2</v>
      </c>
      <c r="AH28" s="19">
        <f t="shared" si="13"/>
        <v>27</v>
      </c>
      <c r="AI28" s="12">
        <f t="shared" si="29"/>
        <v>0</v>
      </c>
      <c r="AJ28" s="12">
        <f t="shared" si="29"/>
        <v>0</v>
      </c>
      <c r="AK28" s="12">
        <f t="shared" si="29"/>
        <v>0</v>
      </c>
      <c r="AL28" s="12">
        <f t="shared" si="29"/>
        <v>0</v>
      </c>
      <c r="AM28" s="12">
        <f t="shared" si="29"/>
        <v>0</v>
      </c>
      <c r="AN28" s="12">
        <f t="shared" si="29"/>
        <v>0</v>
      </c>
      <c r="AO28" s="12">
        <f t="shared" si="29"/>
        <v>0</v>
      </c>
      <c r="AP28" s="12">
        <f t="shared" si="29"/>
        <v>0</v>
      </c>
      <c r="AQ28" s="12">
        <f t="shared" si="29"/>
        <v>0</v>
      </c>
      <c r="AR28" s="12">
        <f t="shared" si="29"/>
        <v>0</v>
      </c>
      <c r="AS28" s="12">
        <f t="shared" si="29"/>
        <v>0</v>
      </c>
      <c r="AT28" s="12">
        <f t="shared" si="29"/>
        <v>0</v>
      </c>
      <c r="AU28" s="12">
        <f t="shared" si="29"/>
        <v>0</v>
      </c>
      <c r="AV28" s="12">
        <f t="shared" si="29"/>
        <v>0</v>
      </c>
      <c r="AW28" s="12">
        <f t="shared" si="29"/>
        <v>0</v>
      </c>
      <c r="AX28" s="12">
        <f t="shared" si="25"/>
        <v>0</v>
      </c>
      <c r="BA28" s="19">
        <f t="shared" si="14"/>
        <v>27</v>
      </c>
      <c r="BB28" s="12">
        <f t="shared" si="30"/>
        <v>0</v>
      </c>
      <c r="BC28" s="12">
        <f t="shared" si="30"/>
        <v>0</v>
      </c>
      <c r="BD28" s="12">
        <f t="shared" si="30"/>
        <v>0</v>
      </c>
      <c r="BE28" s="12">
        <f t="shared" si="30"/>
        <v>0</v>
      </c>
      <c r="BF28" s="12">
        <f t="shared" si="30"/>
        <v>0</v>
      </c>
      <c r="BG28" s="12">
        <f t="shared" si="30"/>
        <v>0</v>
      </c>
      <c r="BH28" s="12">
        <f t="shared" si="30"/>
        <v>0</v>
      </c>
      <c r="BI28" s="12">
        <f t="shared" si="30"/>
        <v>0</v>
      </c>
      <c r="BJ28" s="12">
        <f t="shared" si="30"/>
        <v>0</v>
      </c>
      <c r="BK28" s="12">
        <f t="shared" si="30"/>
        <v>0</v>
      </c>
      <c r="BL28" s="12">
        <f t="shared" si="30"/>
        <v>0</v>
      </c>
      <c r="BM28" s="12">
        <f t="shared" si="30"/>
        <v>0</v>
      </c>
      <c r="BN28" s="12">
        <f t="shared" si="30"/>
        <v>0</v>
      </c>
      <c r="BO28" s="12">
        <f t="shared" si="30"/>
        <v>0</v>
      </c>
      <c r="BP28" s="12">
        <f t="shared" si="30"/>
        <v>0</v>
      </c>
      <c r="BQ28" s="12">
        <f t="shared" si="26"/>
        <v>0</v>
      </c>
      <c r="BT28" s="19">
        <f t="shared" si="15"/>
        <v>27</v>
      </c>
      <c r="BU28" s="12">
        <f t="shared" si="31"/>
        <v>0</v>
      </c>
      <c r="BV28" s="12">
        <f t="shared" si="31"/>
        <v>0</v>
      </c>
      <c r="BW28" s="12">
        <f t="shared" si="31"/>
        <v>0</v>
      </c>
      <c r="BX28" s="12">
        <f t="shared" si="31"/>
        <v>0</v>
      </c>
      <c r="BY28" s="12">
        <f t="shared" si="31"/>
        <v>0</v>
      </c>
      <c r="BZ28" s="12">
        <f t="shared" si="31"/>
        <v>0</v>
      </c>
      <c r="CA28" s="12">
        <f t="shared" si="31"/>
        <v>0</v>
      </c>
      <c r="CB28" s="12">
        <f t="shared" si="31"/>
        <v>0</v>
      </c>
      <c r="CC28" s="12">
        <f t="shared" si="31"/>
        <v>0</v>
      </c>
      <c r="CD28" s="12">
        <f t="shared" si="31"/>
        <v>0</v>
      </c>
      <c r="CE28" s="12">
        <f t="shared" si="31"/>
        <v>0</v>
      </c>
      <c r="CF28" s="12">
        <f t="shared" si="31"/>
        <v>0</v>
      </c>
      <c r="CG28" s="12">
        <f t="shared" si="31"/>
        <v>0</v>
      </c>
      <c r="CH28" s="12">
        <f t="shared" si="31"/>
        <v>0</v>
      </c>
      <c r="CI28" s="12">
        <f t="shared" si="31"/>
        <v>0</v>
      </c>
      <c r="CJ28" s="12">
        <f t="shared" si="27"/>
        <v>0</v>
      </c>
      <c r="CM28" s="19">
        <f t="shared" si="16"/>
        <v>27</v>
      </c>
      <c r="CN28" s="12">
        <f t="shared" si="32"/>
        <v>0</v>
      </c>
      <c r="CO28" s="12">
        <f t="shared" si="32"/>
        <v>0</v>
      </c>
      <c r="CP28" s="12">
        <f t="shared" si="32"/>
        <v>0</v>
      </c>
      <c r="CQ28" s="12">
        <f t="shared" si="32"/>
        <v>0</v>
      </c>
      <c r="CR28" s="12">
        <f t="shared" si="32"/>
        <v>0</v>
      </c>
      <c r="CS28" s="12">
        <f t="shared" si="32"/>
        <v>0</v>
      </c>
      <c r="CT28" s="12">
        <f t="shared" si="32"/>
        <v>0</v>
      </c>
      <c r="CU28" s="12">
        <f t="shared" si="32"/>
        <v>0</v>
      </c>
      <c r="CV28" s="12">
        <f t="shared" si="32"/>
        <v>0</v>
      </c>
      <c r="CW28" s="12">
        <f t="shared" si="32"/>
        <v>0</v>
      </c>
      <c r="CX28" s="12">
        <f t="shared" si="32"/>
        <v>0</v>
      </c>
      <c r="CY28" s="12">
        <f t="shared" si="32"/>
        <v>0</v>
      </c>
      <c r="CZ28" s="12">
        <f t="shared" si="32"/>
        <v>0</v>
      </c>
      <c r="DA28" s="12">
        <f t="shared" si="32"/>
        <v>0</v>
      </c>
      <c r="DB28" s="12">
        <f t="shared" si="32"/>
        <v>0</v>
      </c>
      <c r="DC28" s="12">
        <f t="shared" si="28"/>
        <v>0</v>
      </c>
      <c r="DF28" s="19">
        <f t="shared" si="17"/>
        <v>0</v>
      </c>
      <c r="DG28" s="19">
        <f t="shared" si="17"/>
        <v>0</v>
      </c>
      <c r="DH28" s="19">
        <f t="shared" si="17"/>
        <v>0</v>
      </c>
      <c r="DI28" s="19">
        <f t="shared" si="17"/>
        <v>0</v>
      </c>
      <c r="DJ28" s="19">
        <f t="shared" si="17"/>
        <v>0</v>
      </c>
      <c r="DK28" s="19">
        <f t="shared" si="17"/>
        <v>0</v>
      </c>
      <c r="DL28" s="19">
        <f t="shared" si="17"/>
        <v>0</v>
      </c>
      <c r="DM28" s="19">
        <f t="shared" si="17"/>
        <v>0</v>
      </c>
      <c r="DN28" s="19">
        <f t="shared" si="17"/>
        <v>0</v>
      </c>
      <c r="DO28" s="19">
        <f t="shared" si="17"/>
        <v>0</v>
      </c>
      <c r="DP28" s="19">
        <f t="shared" si="17"/>
        <v>0</v>
      </c>
      <c r="DQ28" s="19">
        <f t="shared" si="17"/>
        <v>0</v>
      </c>
      <c r="DR28" s="19">
        <f t="shared" si="17"/>
        <v>0</v>
      </c>
      <c r="DS28" s="19">
        <f t="shared" si="17"/>
        <v>0</v>
      </c>
      <c r="DT28" s="19">
        <f t="shared" si="17"/>
        <v>0</v>
      </c>
      <c r="DU28" s="19">
        <f t="shared" si="17"/>
        <v>0</v>
      </c>
      <c r="DX28" s="12" t="str">
        <f>IF(MOD('Game (2)'!$G28,2)=0,"hold","break")</f>
        <v>hold</v>
      </c>
      <c r="DY28" s="15" t="str">
        <f t="shared" si="18"/>
        <v>Op</v>
      </c>
      <c r="DZ28" s="15">
        <f t="shared" si="19"/>
        <v>0</v>
      </c>
      <c r="EA28" s="15">
        <f t="shared" si="10"/>
        <v>0</v>
      </c>
      <c r="EB28" s="15">
        <f t="shared" si="11"/>
        <v>0</v>
      </c>
      <c r="EC28" s="15">
        <f t="shared" si="20"/>
        <v>0</v>
      </c>
      <c r="ED28" s="20" t="str">
        <f t="shared" si="21"/>
        <v/>
      </c>
      <c r="EE28" s="20" t="str">
        <f t="shared" si="22"/>
        <v/>
      </c>
      <c r="EF28" s="20" t="str">
        <f t="shared" si="23"/>
        <v/>
      </c>
      <c r="EG28" s="20" t="str">
        <f t="shared" si="24"/>
        <v/>
      </c>
    </row>
    <row r="29" spans="1:137">
      <c r="A29" t="s">
        <v>118</v>
      </c>
      <c r="B29" s="3">
        <f>$B$13/2*B24</f>
        <v>6.2</v>
      </c>
      <c r="F29" s="14">
        <v>28</v>
      </c>
      <c r="G29" s="16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Y29" s="15">
        <f t="shared" si="12"/>
        <v>0</v>
      </c>
      <c r="Z29" s="15" t="str">
        <f t="shared" si="4"/>
        <v/>
      </c>
      <c r="AB29" t="str">
        <f>S33</f>
        <v>Player</v>
      </c>
      <c r="AC29" s="38">
        <f>S44</f>
        <v>0</v>
      </c>
      <c r="AD29" s="2">
        <f>S39</f>
        <v>3.7499999999999978E-2</v>
      </c>
      <c r="AH29" s="19">
        <f t="shared" si="13"/>
        <v>28</v>
      </c>
      <c r="AI29" s="12">
        <f t="shared" si="29"/>
        <v>0</v>
      </c>
      <c r="AJ29" s="12">
        <f t="shared" si="29"/>
        <v>0</v>
      </c>
      <c r="AK29" s="12">
        <f t="shared" si="29"/>
        <v>0</v>
      </c>
      <c r="AL29" s="12">
        <f t="shared" si="29"/>
        <v>0</v>
      </c>
      <c r="AM29" s="12">
        <f t="shared" si="29"/>
        <v>0</v>
      </c>
      <c r="AN29" s="12">
        <f t="shared" si="29"/>
        <v>0</v>
      </c>
      <c r="AO29" s="12">
        <f t="shared" si="29"/>
        <v>0</v>
      </c>
      <c r="AP29" s="12">
        <f t="shared" si="29"/>
        <v>0</v>
      </c>
      <c r="AQ29" s="12">
        <f t="shared" si="29"/>
        <v>0</v>
      </c>
      <c r="AR29" s="12">
        <f t="shared" si="29"/>
        <v>0</v>
      </c>
      <c r="AS29" s="12">
        <f t="shared" si="29"/>
        <v>0</v>
      </c>
      <c r="AT29" s="12">
        <f t="shared" si="29"/>
        <v>0</v>
      </c>
      <c r="AU29" s="12">
        <f t="shared" si="29"/>
        <v>0</v>
      </c>
      <c r="AV29" s="12">
        <f t="shared" si="29"/>
        <v>0</v>
      </c>
      <c r="AW29" s="12">
        <f t="shared" si="29"/>
        <v>0</v>
      </c>
      <c r="AX29" s="12">
        <f t="shared" si="25"/>
        <v>0</v>
      </c>
      <c r="BA29" s="19">
        <f t="shared" si="14"/>
        <v>28</v>
      </c>
      <c r="BB29" s="12">
        <f t="shared" si="30"/>
        <v>0</v>
      </c>
      <c r="BC29" s="12">
        <f t="shared" si="30"/>
        <v>0</v>
      </c>
      <c r="BD29" s="12">
        <f t="shared" si="30"/>
        <v>0</v>
      </c>
      <c r="BE29" s="12">
        <f t="shared" si="30"/>
        <v>0</v>
      </c>
      <c r="BF29" s="12">
        <f t="shared" si="30"/>
        <v>0</v>
      </c>
      <c r="BG29" s="12">
        <f t="shared" si="30"/>
        <v>0</v>
      </c>
      <c r="BH29" s="12">
        <f t="shared" si="30"/>
        <v>0</v>
      </c>
      <c r="BI29" s="12">
        <f t="shared" si="30"/>
        <v>0</v>
      </c>
      <c r="BJ29" s="12">
        <f t="shared" si="30"/>
        <v>0</v>
      </c>
      <c r="BK29" s="12">
        <f t="shared" si="30"/>
        <v>0</v>
      </c>
      <c r="BL29" s="12">
        <f t="shared" si="30"/>
        <v>0</v>
      </c>
      <c r="BM29" s="12">
        <f t="shared" si="30"/>
        <v>0</v>
      </c>
      <c r="BN29" s="12">
        <f t="shared" si="30"/>
        <v>0</v>
      </c>
      <c r="BO29" s="12">
        <f t="shared" si="30"/>
        <v>0</v>
      </c>
      <c r="BP29" s="12">
        <f t="shared" si="30"/>
        <v>0</v>
      </c>
      <c r="BQ29" s="12">
        <f t="shared" si="26"/>
        <v>0</v>
      </c>
      <c r="BT29" s="19">
        <f t="shared" si="15"/>
        <v>28</v>
      </c>
      <c r="BU29" s="12">
        <f t="shared" si="31"/>
        <v>0</v>
      </c>
      <c r="BV29" s="12">
        <f t="shared" si="31"/>
        <v>0</v>
      </c>
      <c r="BW29" s="12">
        <f t="shared" si="31"/>
        <v>0</v>
      </c>
      <c r="BX29" s="12">
        <f t="shared" si="31"/>
        <v>0</v>
      </c>
      <c r="BY29" s="12">
        <f t="shared" si="31"/>
        <v>0</v>
      </c>
      <c r="BZ29" s="12">
        <f t="shared" si="31"/>
        <v>0</v>
      </c>
      <c r="CA29" s="12">
        <f t="shared" si="31"/>
        <v>0</v>
      </c>
      <c r="CB29" s="12">
        <f t="shared" si="31"/>
        <v>0</v>
      </c>
      <c r="CC29" s="12">
        <f t="shared" si="31"/>
        <v>0</v>
      </c>
      <c r="CD29" s="12">
        <f t="shared" si="31"/>
        <v>0</v>
      </c>
      <c r="CE29" s="12">
        <f t="shared" si="31"/>
        <v>0</v>
      </c>
      <c r="CF29" s="12">
        <f t="shared" si="31"/>
        <v>0</v>
      </c>
      <c r="CG29" s="12">
        <f t="shared" si="31"/>
        <v>0</v>
      </c>
      <c r="CH29" s="12">
        <f t="shared" si="31"/>
        <v>0</v>
      </c>
      <c r="CI29" s="12">
        <f t="shared" si="31"/>
        <v>0</v>
      </c>
      <c r="CJ29" s="12">
        <f t="shared" si="27"/>
        <v>0</v>
      </c>
      <c r="CM29" s="19">
        <f t="shared" si="16"/>
        <v>28</v>
      </c>
      <c r="CN29" s="12">
        <f t="shared" si="32"/>
        <v>0</v>
      </c>
      <c r="CO29" s="12">
        <f t="shared" si="32"/>
        <v>0</v>
      </c>
      <c r="CP29" s="12">
        <f t="shared" si="32"/>
        <v>0</v>
      </c>
      <c r="CQ29" s="12">
        <f t="shared" si="32"/>
        <v>0</v>
      </c>
      <c r="CR29" s="12">
        <f t="shared" si="32"/>
        <v>0</v>
      </c>
      <c r="CS29" s="12">
        <f t="shared" si="32"/>
        <v>0</v>
      </c>
      <c r="CT29" s="12">
        <f t="shared" si="32"/>
        <v>0</v>
      </c>
      <c r="CU29" s="12">
        <f t="shared" si="32"/>
        <v>0</v>
      </c>
      <c r="CV29" s="12">
        <f t="shared" si="32"/>
        <v>0</v>
      </c>
      <c r="CW29" s="12">
        <f t="shared" si="32"/>
        <v>0</v>
      </c>
      <c r="CX29" s="12">
        <f t="shared" si="32"/>
        <v>0</v>
      </c>
      <c r="CY29" s="12">
        <f t="shared" si="32"/>
        <v>0</v>
      </c>
      <c r="CZ29" s="12">
        <f t="shared" si="32"/>
        <v>0</v>
      </c>
      <c r="DA29" s="12">
        <f t="shared" si="32"/>
        <v>0</v>
      </c>
      <c r="DB29" s="12">
        <f t="shared" si="32"/>
        <v>0</v>
      </c>
      <c r="DC29" s="12">
        <f t="shared" si="28"/>
        <v>0</v>
      </c>
      <c r="DF29" s="19">
        <f t="shared" si="17"/>
        <v>0</v>
      </c>
      <c r="DG29" s="19">
        <f t="shared" si="17"/>
        <v>0</v>
      </c>
      <c r="DH29" s="19">
        <f t="shared" si="17"/>
        <v>0</v>
      </c>
      <c r="DI29" s="19">
        <f t="shared" si="17"/>
        <v>0</v>
      </c>
      <c r="DJ29" s="19">
        <f t="shared" si="17"/>
        <v>0</v>
      </c>
      <c r="DK29" s="19">
        <f t="shared" si="17"/>
        <v>0</v>
      </c>
      <c r="DL29" s="19">
        <f t="shared" si="17"/>
        <v>0</v>
      </c>
      <c r="DM29" s="19">
        <f t="shared" si="17"/>
        <v>0</v>
      </c>
      <c r="DN29" s="19">
        <f t="shared" si="17"/>
        <v>0</v>
      </c>
      <c r="DO29" s="19">
        <f t="shared" si="17"/>
        <v>0</v>
      </c>
      <c r="DP29" s="19">
        <f t="shared" si="17"/>
        <v>0</v>
      </c>
      <c r="DQ29" s="19">
        <f t="shared" si="17"/>
        <v>0</v>
      </c>
      <c r="DR29" s="19">
        <f t="shared" si="17"/>
        <v>0</v>
      </c>
      <c r="DS29" s="19">
        <f t="shared" si="17"/>
        <v>0</v>
      </c>
      <c r="DT29" s="19">
        <f t="shared" si="17"/>
        <v>0</v>
      </c>
      <c r="DU29" s="19">
        <f t="shared" si="17"/>
        <v>0</v>
      </c>
      <c r="DX29" s="15" t="str">
        <f>IF(MOD('Game (2)'!$G29,2)=0,"hold","break")</f>
        <v>hold</v>
      </c>
      <c r="DY29" s="15" t="str">
        <f t="shared" si="18"/>
        <v>Us</v>
      </c>
      <c r="DZ29" s="15">
        <f t="shared" si="19"/>
        <v>0</v>
      </c>
      <c r="EA29" s="15">
        <f t="shared" si="10"/>
        <v>0</v>
      </c>
      <c r="EB29" s="15">
        <f t="shared" si="11"/>
        <v>0</v>
      </c>
      <c r="EC29" s="15">
        <f t="shared" si="20"/>
        <v>0</v>
      </c>
      <c r="ED29" s="20" t="str">
        <f t="shared" si="21"/>
        <v/>
      </c>
      <c r="EE29" s="20" t="str">
        <f t="shared" si="22"/>
        <v/>
      </c>
      <c r="EF29" s="20" t="str">
        <f t="shared" si="23"/>
        <v/>
      </c>
      <c r="EG29" s="20" t="str">
        <f t="shared" si="24"/>
        <v/>
      </c>
    </row>
    <row r="30" spans="1:137" ht="15" thickBot="1">
      <c r="A30" t="s">
        <v>120</v>
      </c>
      <c r="B30" s="3">
        <f>$B$13/2*B26</f>
        <v>6.78125</v>
      </c>
      <c r="F30" s="11">
        <v>29</v>
      </c>
      <c r="G30" s="13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Y30" s="12">
        <f t="shared" si="12"/>
        <v>0</v>
      </c>
      <c r="Z30" s="12" t="str">
        <f t="shared" si="4"/>
        <v/>
      </c>
      <c r="AB30" t="str">
        <f>T33</f>
        <v>Player</v>
      </c>
      <c r="AC30" s="38">
        <f>T44</f>
        <v>0</v>
      </c>
      <c r="AD30" s="2">
        <f>T39</f>
        <v>3.7499999999999978E-2</v>
      </c>
      <c r="AH30" s="19">
        <f t="shared" si="13"/>
        <v>29</v>
      </c>
      <c r="AI30" s="12">
        <f t="shared" si="29"/>
        <v>0</v>
      </c>
      <c r="AJ30" s="12">
        <f t="shared" si="29"/>
        <v>0</v>
      </c>
      <c r="AK30" s="12">
        <f t="shared" si="29"/>
        <v>0</v>
      </c>
      <c r="AL30" s="12">
        <f t="shared" si="29"/>
        <v>0</v>
      </c>
      <c r="AM30" s="12">
        <f t="shared" si="29"/>
        <v>0</v>
      </c>
      <c r="AN30" s="12">
        <f t="shared" si="29"/>
        <v>0</v>
      </c>
      <c r="AO30" s="12">
        <f t="shared" si="29"/>
        <v>0</v>
      </c>
      <c r="AP30" s="12">
        <f t="shared" si="29"/>
        <v>0</v>
      </c>
      <c r="AQ30" s="12">
        <f t="shared" si="29"/>
        <v>0</v>
      </c>
      <c r="AR30" s="12">
        <f t="shared" si="29"/>
        <v>0</v>
      </c>
      <c r="AS30" s="12">
        <f t="shared" si="29"/>
        <v>0</v>
      </c>
      <c r="AT30" s="12">
        <f t="shared" si="29"/>
        <v>0</v>
      </c>
      <c r="AU30" s="12">
        <f t="shared" si="29"/>
        <v>0</v>
      </c>
      <c r="AV30" s="12">
        <f t="shared" si="29"/>
        <v>0</v>
      </c>
      <c r="AW30" s="12">
        <f t="shared" si="29"/>
        <v>0</v>
      </c>
      <c r="AX30" s="12">
        <f t="shared" si="25"/>
        <v>0</v>
      </c>
      <c r="BA30" s="19">
        <f t="shared" si="14"/>
        <v>29</v>
      </c>
      <c r="BB30" s="12">
        <f t="shared" si="30"/>
        <v>0</v>
      </c>
      <c r="BC30" s="12">
        <f t="shared" si="30"/>
        <v>0</v>
      </c>
      <c r="BD30" s="12">
        <f t="shared" si="30"/>
        <v>0</v>
      </c>
      <c r="BE30" s="12">
        <f t="shared" si="30"/>
        <v>0</v>
      </c>
      <c r="BF30" s="12">
        <f t="shared" si="30"/>
        <v>0</v>
      </c>
      <c r="BG30" s="12">
        <f t="shared" si="30"/>
        <v>0</v>
      </c>
      <c r="BH30" s="12">
        <f t="shared" si="30"/>
        <v>0</v>
      </c>
      <c r="BI30" s="12">
        <f t="shared" si="30"/>
        <v>0</v>
      </c>
      <c r="BJ30" s="12">
        <f t="shared" si="30"/>
        <v>0</v>
      </c>
      <c r="BK30" s="12">
        <f t="shared" si="30"/>
        <v>0</v>
      </c>
      <c r="BL30" s="12">
        <f t="shared" si="30"/>
        <v>0</v>
      </c>
      <c r="BM30" s="12">
        <f t="shared" si="30"/>
        <v>0</v>
      </c>
      <c r="BN30" s="12">
        <f t="shared" si="30"/>
        <v>0</v>
      </c>
      <c r="BO30" s="12">
        <f t="shared" si="30"/>
        <v>0</v>
      </c>
      <c r="BP30" s="12">
        <f t="shared" si="30"/>
        <v>0</v>
      </c>
      <c r="BQ30" s="12">
        <f t="shared" si="26"/>
        <v>0</v>
      </c>
      <c r="BT30" s="19">
        <f t="shared" si="15"/>
        <v>29</v>
      </c>
      <c r="BU30" s="12">
        <f t="shared" si="31"/>
        <v>0</v>
      </c>
      <c r="BV30" s="12">
        <f t="shared" si="31"/>
        <v>0</v>
      </c>
      <c r="BW30" s="12">
        <f t="shared" si="31"/>
        <v>0</v>
      </c>
      <c r="BX30" s="12">
        <f t="shared" si="31"/>
        <v>0</v>
      </c>
      <c r="BY30" s="12">
        <f t="shared" si="31"/>
        <v>0</v>
      </c>
      <c r="BZ30" s="12">
        <f t="shared" si="31"/>
        <v>0</v>
      </c>
      <c r="CA30" s="12">
        <f t="shared" si="31"/>
        <v>0</v>
      </c>
      <c r="CB30" s="12">
        <f t="shared" si="31"/>
        <v>0</v>
      </c>
      <c r="CC30" s="12">
        <f t="shared" si="31"/>
        <v>0</v>
      </c>
      <c r="CD30" s="12">
        <f t="shared" si="31"/>
        <v>0</v>
      </c>
      <c r="CE30" s="12">
        <f t="shared" si="31"/>
        <v>0</v>
      </c>
      <c r="CF30" s="12">
        <f t="shared" si="31"/>
        <v>0</v>
      </c>
      <c r="CG30" s="12">
        <f t="shared" si="31"/>
        <v>0</v>
      </c>
      <c r="CH30" s="12">
        <f t="shared" si="31"/>
        <v>0</v>
      </c>
      <c r="CI30" s="12">
        <f t="shared" si="31"/>
        <v>0</v>
      </c>
      <c r="CJ30" s="12">
        <f t="shared" si="27"/>
        <v>0</v>
      </c>
      <c r="CM30" s="19">
        <f t="shared" si="16"/>
        <v>29</v>
      </c>
      <c r="CN30" s="12">
        <f t="shared" si="32"/>
        <v>0</v>
      </c>
      <c r="CO30" s="12">
        <f t="shared" si="32"/>
        <v>0</v>
      </c>
      <c r="CP30" s="12">
        <f t="shared" si="32"/>
        <v>0</v>
      </c>
      <c r="CQ30" s="12">
        <f t="shared" si="32"/>
        <v>0</v>
      </c>
      <c r="CR30" s="12">
        <f t="shared" si="32"/>
        <v>0</v>
      </c>
      <c r="CS30" s="12">
        <f t="shared" si="32"/>
        <v>0</v>
      </c>
      <c r="CT30" s="12">
        <f t="shared" si="32"/>
        <v>0</v>
      </c>
      <c r="CU30" s="12">
        <f t="shared" si="32"/>
        <v>0</v>
      </c>
      <c r="CV30" s="12">
        <f t="shared" si="32"/>
        <v>0</v>
      </c>
      <c r="CW30" s="12">
        <f t="shared" si="32"/>
        <v>0</v>
      </c>
      <c r="CX30" s="12">
        <f t="shared" si="32"/>
        <v>0</v>
      </c>
      <c r="CY30" s="12">
        <f t="shared" si="32"/>
        <v>0</v>
      </c>
      <c r="CZ30" s="12">
        <f t="shared" si="32"/>
        <v>0</v>
      </c>
      <c r="DA30" s="12">
        <f t="shared" si="32"/>
        <v>0</v>
      </c>
      <c r="DB30" s="12">
        <f t="shared" si="32"/>
        <v>0</v>
      </c>
      <c r="DC30" s="12">
        <f t="shared" si="28"/>
        <v>0</v>
      </c>
      <c r="DF30" s="19">
        <f t="shared" si="17"/>
        <v>0</v>
      </c>
      <c r="DG30" s="19">
        <f t="shared" si="17"/>
        <v>0</v>
      </c>
      <c r="DH30" s="19">
        <f t="shared" si="17"/>
        <v>0</v>
      </c>
      <c r="DI30" s="19">
        <f t="shared" si="17"/>
        <v>0</v>
      </c>
      <c r="DJ30" s="19">
        <f t="shared" si="17"/>
        <v>0</v>
      </c>
      <c r="DK30" s="19">
        <f t="shared" si="17"/>
        <v>0</v>
      </c>
      <c r="DL30" s="19">
        <f t="shared" si="17"/>
        <v>0</v>
      </c>
      <c r="DM30" s="19">
        <f t="shared" si="17"/>
        <v>0</v>
      </c>
      <c r="DN30" s="19">
        <f t="shared" si="17"/>
        <v>0</v>
      </c>
      <c r="DO30" s="19">
        <f t="shared" si="17"/>
        <v>0</v>
      </c>
      <c r="DP30" s="19">
        <f t="shared" si="17"/>
        <v>0</v>
      </c>
      <c r="DQ30" s="19">
        <f t="shared" si="17"/>
        <v>0</v>
      </c>
      <c r="DR30" s="19">
        <f t="shared" si="17"/>
        <v>0</v>
      </c>
      <c r="DS30" s="19">
        <f t="shared" si="17"/>
        <v>0</v>
      </c>
      <c r="DT30" s="19">
        <f t="shared" si="17"/>
        <v>0</v>
      </c>
      <c r="DU30" s="19">
        <f t="shared" si="17"/>
        <v>0</v>
      </c>
      <c r="DX30" s="12" t="str">
        <f>IF(MOD('Game (2)'!$G30,2)=0,"hold","break")</f>
        <v>hold</v>
      </c>
      <c r="DY30" s="15" t="str">
        <f t="shared" si="18"/>
        <v>Op</v>
      </c>
      <c r="DZ30" s="15">
        <f t="shared" si="19"/>
        <v>0</v>
      </c>
      <c r="EA30" s="15">
        <f t="shared" si="10"/>
        <v>0</v>
      </c>
      <c r="EB30" s="15">
        <f t="shared" si="11"/>
        <v>0</v>
      </c>
      <c r="EC30" s="15">
        <f t="shared" si="20"/>
        <v>0</v>
      </c>
      <c r="ED30" s="20" t="str">
        <f t="shared" si="21"/>
        <v/>
      </c>
      <c r="EE30" s="20" t="str">
        <f t="shared" si="22"/>
        <v/>
      </c>
      <c r="EF30" s="20" t="str">
        <f t="shared" si="23"/>
        <v/>
      </c>
      <c r="EG30" s="20" t="str">
        <f t="shared" si="24"/>
        <v/>
      </c>
    </row>
    <row r="31" spans="1:137" ht="15" thickTop="1">
      <c r="A31" t="s">
        <v>121</v>
      </c>
      <c r="B31" s="3">
        <f>B29-B30</f>
        <v>-0.58124999999999982</v>
      </c>
      <c r="F31" s="5" t="s">
        <v>46</v>
      </c>
      <c r="G31" s="6">
        <f t="shared" ref="G31:W31" si="33">SUM(G$2:G$30)</f>
        <v>18</v>
      </c>
      <c r="H31" s="6">
        <f t="shared" si="33"/>
        <v>4</v>
      </c>
      <c r="I31" s="6">
        <f t="shared" si="33"/>
        <v>8</v>
      </c>
      <c r="J31" s="6">
        <f t="shared" si="33"/>
        <v>8</v>
      </c>
      <c r="K31" s="6">
        <f t="shared" si="33"/>
        <v>5</v>
      </c>
      <c r="L31" s="6">
        <f t="shared" si="33"/>
        <v>11</v>
      </c>
      <c r="M31" s="6">
        <f t="shared" si="33"/>
        <v>9</v>
      </c>
      <c r="N31" s="6">
        <f t="shared" si="33"/>
        <v>3</v>
      </c>
      <c r="O31" s="6">
        <f t="shared" si="33"/>
        <v>12</v>
      </c>
      <c r="P31" s="6">
        <f t="shared" si="33"/>
        <v>5</v>
      </c>
      <c r="Q31" s="6">
        <f t="shared" si="33"/>
        <v>0</v>
      </c>
      <c r="R31" s="6">
        <f t="shared" si="33"/>
        <v>0</v>
      </c>
      <c r="S31" s="6">
        <f t="shared" si="33"/>
        <v>0</v>
      </c>
      <c r="T31" s="6">
        <f t="shared" si="33"/>
        <v>0</v>
      </c>
      <c r="U31" s="6">
        <f t="shared" si="33"/>
        <v>0</v>
      </c>
      <c r="V31" s="6">
        <f t="shared" si="33"/>
        <v>0</v>
      </c>
      <c r="W31" s="6">
        <f t="shared" si="33"/>
        <v>0</v>
      </c>
      <c r="AB31" t="str">
        <f>U33</f>
        <v>Player</v>
      </c>
      <c r="AC31" s="38">
        <f>U44</f>
        <v>0</v>
      </c>
      <c r="AD31" s="2">
        <f>U39</f>
        <v>3.7499999999999978E-2</v>
      </c>
      <c r="AH31" s="5" t="s">
        <v>46</v>
      </c>
      <c r="AI31" s="6">
        <f>SUM(AI$2:AI$30)</f>
        <v>1</v>
      </c>
      <c r="AJ31" s="6">
        <f t="shared" ref="AJ31:AX31" si="34">SUM(AJ$2:AJ$30)</f>
        <v>4</v>
      </c>
      <c r="AK31" s="6">
        <f t="shared" si="34"/>
        <v>3</v>
      </c>
      <c r="AL31" s="6">
        <f t="shared" si="34"/>
        <v>2</v>
      </c>
      <c r="AM31" s="6">
        <f t="shared" si="34"/>
        <v>5</v>
      </c>
      <c r="AN31" s="6">
        <f t="shared" si="34"/>
        <v>5</v>
      </c>
      <c r="AO31" s="6">
        <f t="shared" si="34"/>
        <v>1</v>
      </c>
      <c r="AP31" s="6">
        <f t="shared" si="34"/>
        <v>6</v>
      </c>
      <c r="AQ31" s="6">
        <f t="shared" si="34"/>
        <v>3</v>
      </c>
      <c r="AR31" s="6">
        <f t="shared" si="34"/>
        <v>0</v>
      </c>
      <c r="AS31" s="6">
        <f t="shared" si="34"/>
        <v>0</v>
      </c>
      <c r="AT31" s="6">
        <f t="shared" si="34"/>
        <v>0</v>
      </c>
      <c r="AU31" s="6">
        <f t="shared" si="34"/>
        <v>0</v>
      </c>
      <c r="AV31" s="6">
        <f t="shared" si="34"/>
        <v>0</v>
      </c>
      <c r="AW31" s="6">
        <f t="shared" si="34"/>
        <v>0</v>
      </c>
      <c r="AX31" s="6">
        <f t="shared" si="34"/>
        <v>0</v>
      </c>
      <c r="AY31" s="35"/>
      <c r="BA31" s="5" t="s">
        <v>46</v>
      </c>
      <c r="BB31" s="6">
        <f>SUM(BB$2:BB$30)</f>
        <v>4</v>
      </c>
      <c r="BC31" s="6">
        <f t="shared" ref="BC31:BQ31" si="35">SUM(BC$2:BC$30)</f>
        <v>2</v>
      </c>
      <c r="BD31" s="6">
        <f t="shared" si="35"/>
        <v>6</v>
      </c>
      <c r="BE31" s="6">
        <f t="shared" si="35"/>
        <v>4</v>
      </c>
      <c r="BF31" s="6">
        <f t="shared" si="35"/>
        <v>6</v>
      </c>
      <c r="BG31" s="6">
        <f t="shared" si="35"/>
        <v>5</v>
      </c>
      <c r="BH31" s="6">
        <f t="shared" si="35"/>
        <v>4</v>
      </c>
      <c r="BI31" s="6">
        <f t="shared" si="35"/>
        <v>9</v>
      </c>
      <c r="BJ31" s="6">
        <f t="shared" si="35"/>
        <v>5</v>
      </c>
      <c r="BK31" s="6">
        <f t="shared" si="35"/>
        <v>0</v>
      </c>
      <c r="BL31" s="6">
        <f t="shared" si="35"/>
        <v>0</v>
      </c>
      <c r="BM31" s="6">
        <f t="shared" si="35"/>
        <v>0</v>
      </c>
      <c r="BN31" s="6">
        <f t="shared" si="35"/>
        <v>0</v>
      </c>
      <c r="BO31" s="6">
        <f t="shared" si="35"/>
        <v>0</v>
      </c>
      <c r="BP31" s="6">
        <f t="shared" si="35"/>
        <v>0</v>
      </c>
      <c r="BQ31" s="6">
        <f t="shared" si="35"/>
        <v>0</v>
      </c>
      <c r="BR31" s="35"/>
      <c r="BT31" s="5" t="s">
        <v>46</v>
      </c>
      <c r="BU31" s="6">
        <f>SUM(BU$2:BU$30)</f>
        <v>3</v>
      </c>
      <c r="BV31" s="6">
        <f t="shared" ref="BV31:CJ31" si="36">SUM(BV$2:BV$30)</f>
        <v>4</v>
      </c>
      <c r="BW31" s="6">
        <f t="shared" si="36"/>
        <v>6</v>
      </c>
      <c r="BX31" s="6">
        <f t="shared" si="36"/>
        <v>4</v>
      </c>
      <c r="BY31" s="6">
        <f t="shared" si="36"/>
        <v>6</v>
      </c>
      <c r="BZ31" s="6">
        <f t="shared" si="36"/>
        <v>6</v>
      </c>
      <c r="CA31" s="6">
        <f t="shared" si="36"/>
        <v>3</v>
      </c>
      <c r="CB31" s="6">
        <f t="shared" si="36"/>
        <v>9</v>
      </c>
      <c r="CC31" s="6">
        <f t="shared" si="36"/>
        <v>4</v>
      </c>
      <c r="CD31" s="6">
        <f t="shared" si="36"/>
        <v>0</v>
      </c>
      <c r="CE31" s="6">
        <f t="shared" si="36"/>
        <v>0</v>
      </c>
      <c r="CF31" s="6">
        <f t="shared" si="36"/>
        <v>0</v>
      </c>
      <c r="CG31" s="6">
        <f t="shared" si="36"/>
        <v>0</v>
      </c>
      <c r="CH31" s="6">
        <f t="shared" si="36"/>
        <v>0</v>
      </c>
      <c r="CI31" s="6">
        <f t="shared" si="36"/>
        <v>0</v>
      </c>
      <c r="CJ31" s="6">
        <f t="shared" si="36"/>
        <v>0</v>
      </c>
      <c r="CM31" s="5" t="s">
        <v>46</v>
      </c>
      <c r="CN31" s="6">
        <f>SUM(CN$2:CN$30)</f>
        <v>3</v>
      </c>
      <c r="CO31" s="6">
        <f t="shared" ref="CO31:DC31" si="37">SUM(CO$2:CO$30)</f>
        <v>4</v>
      </c>
      <c r="CP31" s="6">
        <f t="shared" si="37"/>
        <v>5</v>
      </c>
      <c r="CQ31" s="6">
        <f t="shared" si="37"/>
        <v>3</v>
      </c>
      <c r="CR31" s="6">
        <f t="shared" si="37"/>
        <v>6</v>
      </c>
      <c r="CS31" s="6">
        <f t="shared" si="37"/>
        <v>4</v>
      </c>
      <c r="CT31" s="6">
        <f t="shared" si="37"/>
        <v>2</v>
      </c>
      <c r="CU31" s="6">
        <f t="shared" si="37"/>
        <v>6</v>
      </c>
      <c r="CV31" s="6">
        <f t="shared" si="37"/>
        <v>2</v>
      </c>
      <c r="CW31" s="6">
        <f t="shared" si="37"/>
        <v>0</v>
      </c>
      <c r="CX31" s="6">
        <f t="shared" si="37"/>
        <v>0</v>
      </c>
      <c r="CY31" s="6">
        <f t="shared" si="37"/>
        <v>0</v>
      </c>
      <c r="CZ31" s="6">
        <f t="shared" si="37"/>
        <v>0</v>
      </c>
      <c r="DA31" s="6">
        <f t="shared" si="37"/>
        <v>0</v>
      </c>
      <c r="DB31" s="6">
        <f t="shared" si="37"/>
        <v>0</v>
      </c>
      <c r="DC31" s="6">
        <f t="shared" si="37"/>
        <v>0</v>
      </c>
      <c r="DF31" s="6">
        <f t="shared" ref="DF31:DU31" si="38">SUM(DF$2:DF$30)</f>
        <v>2</v>
      </c>
      <c r="DG31" s="6">
        <f t="shared" si="38"/>
        <v>2</v>
      </c>
      <c r="DH31" s="6">
        <f t="shared" si="38"/>
        <v>3</v>
      </c>
      <c r="DI31" s="6">
        <f t="shared" si="38"/>
        <v>2</v>
      </c>
      <c r="DJ31" s="6">
        <f t="shared" si="38"/>
        <v>5</v>
      </c>
      <c r="DK31" s="6">
        <f t="shared" si="38"/>
        <v>4</v>
      </c>
      <c r="DL31" s="6">
        <f t="shared" si="38"/>
        <v>2</v>
      </c>
      <c r="DM31" s="6">
        <f t="shared" si="38"/>
        <v>6</v>
      </c>
      <c r="DN31" s="6">
        <f t="shared" si="38"/>
        <v>4</v>
      </c>
      <c r="DO31" s="6">
        <f t="shared" si="38"/>
        <v>0</v>
      </c>
      <c r="DP31" s="6">
        <f t="shared" si="38"/>
        <v>0</v>
      </c>
      <c r="DQ31" s="6">
        <f t="shared" si="38"/>
        <v>0</v>
      </c>
      <c r="DR31" s="6">
        <f t="shared" si="38"/>
        <v>0</v>
      </c>
      <c r="DS31" s="6">
        <f t="shared" si="38"/>
        <v>0</v>
      </c>
      <c r="DT31" s="6">
        <f t="shared" si="38"/>
        <v>0</v>
      </c>
      <c r="DU31" s="6">
        <f t="shared" si="38"/>
        <v>0</v>
      </c>
      <c r="DX31" s="6"/>
      <c r="DY31" s="6"/>
      <c r="DZ31" s="6">
        <f t="shared" ref="DZ31:EG31" si="39">SUM(DZ$2:DZ$30)</f>
        <v>6</v>
      </c>
      <c r="EA31" s="6">
        <f t="shared" si="39"/>
        <v>9</v>
      </c>
      <c r="EB31" s="6">
        <f t="shared" si="39"/>
        <v>9</v>
      </c>
      <c r="EC31" s="6">
        <f t="shared" si="39"/>
        <v>7</v>
      </c>
      <c r="ED31" s="6">
        <f t="shared" si="39"/>
        <v>8</v>
      </c>
      <c r="EE31" s="6">
        <f t="shared" si="39"/>
        <v>3</v>
      </c>
      <c r="EF31" s="6">
        <f t="shared" si="39"/>
        <v>0</v>
      </c>
      <c r="EG31" s="6">
        <f t="shared" si="39"/>
        <v>7</v>
      </c>
    </row>
    <row r="32" spans="1:137">
      <c r="AB32" t="str">
        <f>V33</f>
        <v>Player</v>
      </c>
      <c r="AC32" s="38">
        <f>V44</f>
        <v>0</v>
      </c>
      <c r="AD32" s="2">
        <f>V39</f>
        <v>3.7499999999999978E-2</v>
      </c>
      <c r="ED32">
        <f>COUNT(ED$2:ED$30)</f>
        <v>3</v>
      </c>
      <c r="EE32">
        <f t="shared" ref="EE32:EG32" si="40">COUNT(EE$2:EE$30)</f>
        <v>3</v>
      </c>
      <c r="EF32">
        <f t="shared" si="40"/>
        <v>4</v>
      </c>
      <c r="EG32">
        <f t="shared" si="40"/>
        <v>3</v>
      </c>
    </row>
    <row r="33" spans="1:70">
      <c r="A33" t="s">
        <v>122</v>
      </c>
      <c r="B33">
        <f>COUNTIF($Z$2:$Z$30,"Us hold")</f>
        <v>3</v>
      </c>
      <c r="E33" t="s">
        <v>170</v>
      </c>
      <c r="F33" s="9"/>
      <c r="G33" s="9"/>
      <c r="H33" s="10" t="str">
        <f>H1</f>
        <v>Jonny</v>
      </c>
      <c r="I33" s="10" t="str">
        <f t="shared" ref="I33:W33" si="41">I1</f>
        <v>Marius</v>
      </c>
      <c r="J33" s="10" t="str">
        <f t="shared" si="41"/>
        <v>Max</v>
      </c>
      <c r="K33" s="10" t="str">
        <f t="shared" si="41"/>
        <v>Dan</v>
      </c>
      <c r="L33" s="10" t="str">
        <f t="shared" si="41"/>
        <v>Apat</v>
      </c>
      <c r="M33" s="10" t="str">
        <f t="shared" si="41"/>
        <v>Ed</v>
      </c>
      <c r="N33" s="10" t="str">
        <f t="shared" si="41"/>
        <v>Joe</v>
      </c>
      <c r="O33" s="10" t="str">
        <f t="shared" si="41"/>
        <v>Nate</v>
      </c>
      <c r="P33" s="10" t="str">
        <f t="shared" si="41"/>
        <v>Matt</v>
      </c>
      <c r="Q33" s="10" t="str">
        <f t="shared" si="41"/>
        <v>Player</v>
      </c>
      <c r="R33" s="10" t="str">
        <f t="shared" si="41"/>
        <v>Player</v>
      </c>
      <c r="S33" s="10" t="str">
        <f t="shared" si="41"/>
        <v>Player</v>
      </c>
      <c r="T33" s="10" t="str">
        <f t="shared" si="41"/>
        <v>Player</v>
      </c>
      <c r="U33" s="10" t="str">
        <f t="shared" si="41"/>
        <v>Player</v>
      </c>
      <c r="V33" s="10" t="str">
        <f t="shared" si="41"/>
        <v>Player</v>
      </c>
      <c r="W33" s="10" t="str">
        <f t="shared" si="41"/>
        <v>Player</v>
      </c>
      <c r="AB33" t="str">
        <f>W33</f>
        <v>Player</v>
      </c>
      <c r="AC33" s="38">
        <f>W44</f>
        <v>0</v>
      </c>
      <c r="AD33" s="2">
        <f>W39</f>
        <v>3.7499999999999978E-2</v>
      </c>
      <c r="AH33" t="s">
        <v>171</v>
      </c>
      <c r="BA33" t="s">
        <v>172</v>
      </c>
    </row>
    <row r="34" spans="1:70">
      <c r="A34" t="s">
        <v>123</v>
      </c>
      <c r="B34">
        <f>COUNTIF($Z$2:$Z$30,"Op break")</f>
        <v>3</v>
      </c>
      <c r="F34" s="19" t="s">
        <v>173</v>
      </c>
      <c r="G34" s="19"/>
      <c r="H34" s="21">
        <f>AI46</f>
        <v>0.2</v>
      </c>
      <c r="I34" s="21">
        <f t="shared" ref="I34:W34" si="42">AJ46</f>
        <v>0.66666666666666663</v>
      </c>
      <c r="J34" s="21">
        <f t="shared" si="42"/>
        <v>0.33333333333333331</v>
      </c>
      <c r="K34" s="21">
        <f t="shared" si="42"/>
        <v>0.33333333333333331</v>
      </c>
      <c r="L34" s="21">
        <f t="shared" si="42"/>
        <v>0.45454545454545453</v>
      </c>
      <c r="M34" s="21">
        <f t="shared" si="42"/>
        <v>0.5</v>
      </c>
      <c r="N34" s="21">
        <f t="shared" si="42"/>
        <v>0.2</v>
      </c>
      <c r="O34" s="21">
        <f t="shared" si="42"/>
        <v>0.4</v>
      </c>
      <c r="P34" s="21">
        <f t="shared" si="42"/>
        <v>0.375</v>
      </c>
      <c r="Q34" s="21">
        <f t="shared" si="42"/>
        <v>0</v>
      </c>
      <c r="R34" s="21">
        <f t="shared" si="42"/>
        <v>0</v>
      </c>
      <c r="S34" s="21">
        <f t="shared" si="42"/>
        <v>0</v>
      </c>
      <c r="T34" s="21">
        <f t="shared" si="42"/>
        <v>0</v>
      </c>
      <c r="U34" s="21">
        <f t="shared" si="42"/>
        <v>0</v>
      </c>
      <c r="V34" s="21">
        <f t="shared" si="42"/>
        <v>0</v>
      </c>
      <c r="W34" s="21">
        <f t="shared" si="42"/>
        <v>0</v>
      </c>
      <c r="AH34" s="9" t="s">
        <v>174</v>
      </c>
      <c r="AI34" s="10" t="str">
        <f>AI1</f>
        <v>Jonny</v>
      </c>
      <c r="AJ34" s="10" t="str">
        <f t="shared" ref="AJ34:AX34" si="43">AJ1</f>
        <v>Marius</v>
      </c>
      <c r="AK34" s="10" t="str">
        <f t="shared" si="43"/>
        <v>Max</v>
      </c>
      <c r="AL34" s="10" t="str">
        <f t="shared" si="43"/>
        <v>Dan</v>
      </c>
      <c r="AM34" s="10" t="str">
        <f t="shared" si="43"/>
        <v>Apat</v>
      </c>
      <c r="AN34" s="10" t="str">
        <f t="shared" si="43"/>
        <v>Ed</v>
      </c>
      <c r="AO34" s="10" t="str">
        <f t="shared" si="43"/>
        <v>Joe</v>
      </c>
      <c r="AP34" s="10" t="str">
        <f t="shared" si="43"/>
        <v>Nate</v>
      </c>
      <c r="AQ34" s="10" t="str">
        <f t="shared" si="43"/>
        <v>Matt</v>
      </c>
      <c r="AR34" s="10" t="str">
        <f t="shared" si="43"/>
        <v>Player</v>
      </c>
      <c r="AS34" s="10" t="str">
        <f t="shared" si="43"/>
        <v>Player</v>
      </c>
      <c r="AT34" s="10" t="str">
        <f t="shared" si="43"/>
        <v>Player</v>
      </c>
      <c r="AU34" s="10" t="str">
        <f t="shared" si="43"/>
        <v>Player</v>
      </c>
      <c r="AV34" s="10" t="str">
        <f t="shared" si="43"/>
        <v>Player</v>
      </c>
      <c r="AW34" s="10" t="str">
        <f t="shared" si="43"/>
        <v>Player</v>
      </c>
      <c r="AX34" s="10" t="str">
        <f t="shared" si="43"/>
        <v>Player</v>
      </c>
      <c r="AY34" s="36"/>
      <c r="BA34" s="9" t="s">
        <v>174</v>
      </c>
      <c r="BB34" s="10" t="s">
        <v>8</v>
      </c>
      <c r="BC34" s="10" t="s">
        <v>9</v>
      </c>
      <c r="BD34" s="10" t="s">
        <v>10</v>
      </c>
      <c r="BE34" s="10" t="s">
        <v>11</v>
      </c>
      <c r="BF34" s="10" t="s">
        <v>12</v>
      </c>
      <c r="BG34" s="10" t="s">
        <v>13</v>
      </c>
      <c r="BH34" s="10" t="s">
        <v>14</v>
      </c>
      <c r="BI34" s="10" t="s">
        <v>15</v>
      </c>
      <c r="BJ34" s="10" t="s">
        <v>16</v>
      </c>
      <c r="BK34" s="10" t="s">
        <v>17</v>
      </c>
      <c r="BL34" s="10" t="s">
        <v>18</v>
      </c>
      <c r="BM34" s="10" t="s">
        <v>19</v>
      </c>
      <c r="BN34" s="10" t="s">
        <v>20</v>
      </c>
      <c r="BO34" s="10" t="s">
        <v>21</v>
      </c>
      <c r="BP34" s="10" t="s">
        <v>22</v>
      </c>
      <c r="BQ34" s="10" t="s">
        <v>23</v>
      </c>
      <c r="BR34" s="36"/>
    </row>
    <row r="35" spans="1:70">
      <c r="A35" t="s">
        <v>124</v>
      </c>
      <c r="B35">
        <f>COUNTIF($Z$2:$Z$30,"Us break")</f>
        <v>3</v>
      </c>
      <c r="F35" s="20" t="s">
        <v>175</v>
      </c>
      <c r="G35" s="20"/>
      <c r="H35" s="22">
        <f>BB46</f>
        <v>0.5</v>
      </c>
      <c r="I35" s="22">
        <f t="shared" ref="I35:W35" si="44">BC46</f>
        <v>0.22222222222222221</v>
      </c>
      <c r="J35" s="22">
        <f t="shared" si="44"/>
        <v>0.5</v>
      </c>
      <c r="K35" s="22">
        <f t="shared" si="44"/>
        <v>0.44444444444444442</v>
      </c>
      <c r="L35" s="22">
        <f t="shared" si="44"/>
        <v>0.25</v>
      </c>
      <c r="M35" s="22">
        <f t="shared" si="44"/>
        <v>0.2</v>
      </c>
      <c r="N35" s="22">
        <f t="shared" si="44"/>
        <v>0.5</v>
      </c>
      <c r="O35" s="22" t="e">
        <f t="shared" si="44"/>
        <v>#DIV/0!</v>
      </c>
      <c r="P35" s="22">
        <f t="shared" si="44"/>
        <v>0.42857142857142855</v>
      </c>
      <c r="Q35" s="22">
        <f t="shared" si="44"/>
        <v>0.4</v>
      </c>
      <c r="R35" s="22">
        <f t="shared" si="44"/>
        <v>0.4</v>
      </c>
      <c r="S35" s="22">
        <f t="shared" si="44"/>
        <v>0.4</v>
      </c>
      <c r="T35" s="22">
        <f t="shared" si="44"/>
        <v>0.4</v>
      </c>
      <c r="U35" s="22">
        <f t="shared" si="44"/>
        <v>0.4</v>
      </c>
      <c r="V35" s="22">
        <f t="shared" si="44"/>
        <v>0.4</v>
      </c>
      <c r="W35" s="22">
        <f t="shared" si="44"/>
        <v>0.4</v>
      </c>
      <c r="AH35" s="19" t="s">
        <v>146</v>
      </c>
      <c r="AI35" s="12">
        <f>AI$31</f>
        <v>1</v>
      </c>
      <c r="AJ35" s="12">
        <f t="shared" ref="AJ35:AX35" si="45">AJ$31</f>
        <v>4</v>
      </c>
      <c r="AK35" s="12">
        <f t="shared" si="45"/>
        <v>3</v>
      </c>
      <c r="AL35" s="12">
        <f t="shared" si="45"/>
        <v>2</v>
      </c>
      <c r="AM35" s="12">
        <f t="shared" si="45"/>
        <v>5</v>
      </c>
      <c r="AN35" s="12">
        <f t="shared" si="45"/>
        <v>5</v>
      </c>
      <c r="AO35" s="12">
        <f t="shared" si="45"/>
        <v>1</v>
      </c>
      <c r="AP35" s="12">
        <f t="shared" si="45"/>
        <v>6</v>
      </c>
      <c r="AQ35" s="12">
        <f t="shared" si="45"/>
        <v>3</v>
      </c>
      <c r="AR35" s="12">
        <f t="shared" si="45"/>
        <v>0</v>
      </c>
      <c r="AS35" s="12">
        <f t="shared" si="45"/>
        <v>0</v>
      </c>
      <c r="AT35" s="12">
        <f t="shared" si="45"/>
        <v>0</v>
      </c>
      <c r="AU35" s="12">
        <f t="shared" si="45"/>
        <v>0</v>
      </c>
      <c r="AV35" s="12">
        <f t="shared" si="45"/>
        <v>0</v>
      </c>
      <c r="AW35" s="12">
        <f t="shared" si="45"/>
        <v>0</v>
      </c>
      <c r="AX35" s="12">
        <f t="shared" si="45"/>
        <v>0</v>
      </c>
      <c r="BA35" s="19" t="s">
        <v>146</v>
      </c>
      <c r="BB35" s="12">
        <f>$B17-AI35</f>
        <v>5</v>
      </c>
      <c r="BC35" s="12">
        <f t="shared" ref="BC35:BQ38" si="46">$B17-AJ35</f>
        <v>2</v>
      </c>
      <c r="BD35" s="12">
        <f t="shared" si="46"/>
        <v>3</v>
      </c>
      <c r="BE35" s="12">
        <f t="shared" si="46"/>
        <v>4</v>
      </c>
      <c r="BF35" s="12">
        <f t="shared" si="46"/>
        <v>1</v>
      </c>
      <c r="BG35" s="12">
        <f t="shared" si="46"/>
        <v>1</v>
      </c>
      <c r="BH35" s="12">
        <f t="shared" si="46"/>
        <v>5</v>
      </c>
      <c r="BI35" s="12">
        <f t="shared" si="46"/>
        <v>0</v>
      </c>
      <c r="BJ35" s="12">
        <f t="shared" si="46"/>
        <v>3</v>
      </c>
      <c r="BK35" s="12">
        <f t="shared" si="46"/>
        <v>6</v>
      </c>
      <c r="BL35" s="12">
        <f t="shared" si="46"/>
        <v>6</v>
      </c>
      <c r="BM35" s="12">
        <f t="shared" si="46"/>
        <v>6</v>
      </c>
      <c r="BN35" s="12">
        <f t="shared" si="46"/>
        <v>6</v>
      </c>
      <c r="BO35" s="12">
        <f t="shared" si="46"/>
        <v>6</v>
      </c>
      <c r="BP35" s="12">
        <f t="shared" si="46"/>
        <v>6</v>
      </c>
      <c r="BQ35" s="12">
        <f t="shared" si="46"/>
        <v>6</v>
      </c>
    </row>
    <row r="36" spans="1:70">
      <c r="A36" t="s">
        <v>125</v>
      </c>
      <c r="B36">
        <f>COUNTIF($Z$2:$Z$30,"Op hold")</f>
        <v>4</v>
      </c>
      <c r="F36" s="19" t="s">
        <v>176</v>
      </c>
      <c r="G36" s="19"/>
      <c r="H36" s="21">
        <f>AI47</f>
        <v>0.5</v>
      </c>
      <c r="I36" s="21">
        <f t="shared" ref="I36:W36" si="47">AJ47</f>
        <v>0.5</v>
      </c>
      <c r="J36" s="21">
        <f t="shared" si="47"/>
        <v>0.45454545454545453</v>
      </c>
      <c r="K36" s="21">
        <f t="shared" si="47"/>
        <v>0.42857142857142855</v>
      </c>
      <c r="L36" s="21">
        <f t="shared" si="47"/>
        <v>0.5</v>
      </c>
      <c r="M36" s="21">
        <f t="shared" si="47"/>
        <v>0.4</v>
      </c>
      <c r="N36" s="21">
        <f t="shared" si="47"/>
        <v>0.4</v>
      </c>
      <c r="O36" s="21">
        <f t="shared" si="47"/>
        <v>0.4</v>
      </c>
      <c r="P36" s="21">
        <f t="shared" si="47"/>
        <v>0.33333333333333331</v>
      </c>
      <c r="Q36" s="21">
        <f t="shared" si="47"/>
        <v>0</v>
      </c>
      <c r="R36" s="21">
        <f t="shared" si="47"/>
        <v>0</v>
      </c>
      <c r="S36" s="21">
        <f t="shared" si="47"/>
        <v>0</v>
      </c>
      <c r="T36" s="21">
        <f t="shared" si="47"/>
        <v>0</v>
      </c>
      <c r="U36" s="21">
        <f t="shared" si="47"/>
        <v>0</v>
      </c>
      <c r="V36" s="21">
        <f t="shared" si="47"/>
        <v>0</v>
      </c>
      <c r="W36" s="21">
        <f t="shared" si="47"/>
        <v>0</v>
      </c>
      <c r="AH36" s="20" t="s">
        <v>104</v>
      </c>
      <c r="AI36" s="15">
        <f>CN$31</f>
        <v>3</v>
      </c>
      <c r="AJ36" s="15">
        <f t="shared" ref="AJ36:AX36" si="48">CO$31</f>
        <v>4</v>
      </c>
      <c r="AK36" s="15">
        <f t="shared" si="48"/>
        <v>5</v>
      </c>
      <c r="AL36" s="15">
        <f t="shared" si="48"/>
        <v>3</v>
      </c>
      <c r="AM36" s="15">
        <f t="shared" si="48"/>
        <v>6</v>
      </c>
      <c r="AN36" s="15">
        <f t="shared" si="48"/>
        <v>4</v>
      </c>
      <c r="AO36" s="15">
        <f t="shared" si="48"/>
        <v>2</v>
      </c>
      <c r="AP36" s="15">
        <f t="shared" si="48"/>
        <v>6</v>
      </c>
      <c r="AQ36" s="15">
        <f t="shared" si="48"/>
        <v>2</v>
      </c>
      <c r="AR36" s="15">
        <f t="shared" si="48"/>
        <v>0</v>
      </c>
      <c r="AS36" s="15">
        <f t="shared" si="48"/>
        <v>0</v>
      </c>
      <c r="AT36" s="15">
        <f t="shared" si="48"/>
        <v>0</v>
      </c>
      <c r="AU36" s="15">
        <f t="shared" si="48"/>
        <v>0</v>
      </c>
      <c r="AV36" s="15">
        <f t="shared" si="48"/>
        <v>0</v>
      </c>
      <c r="AW36" s="15">
        <f t="shared" si="48"/>
        <v>0</v>
      </c>
      <c r="AX36" s="15">
        <f t="shared" si="48"/>
        <v>0</v>
      </c>
      <c r="BA36" s="20" t="s">
        <v>104</v>
      </c>
      <c r="BB36" s="15">
        <f>$B18-AI36</f>
        <v>4</v>
      </c>
      <c r="BC36" s="15">
        <f t="shared" si="46"/>
        <v>3</v>
      </c>
      <c r="BD36" s="15">
        <f t="shared" si="46"/>
        <v>2</v>
      </c>
      <c r="BE36" s="15">
        <f t="shared" si="46"/>
        <v>4</v>
      </c>
      <c r="BF36" s="15">
        <f t="shared" si="46"/>
        <v>1</v>
      </c>
      <c r="BG36" s="15">
        <f t="shared" si="46"/>
        <v>3</v>
      </c>
      <c r="BH36" s="15">
        <f t="shared" si="46"/>
        <v>5</v>
      </c>
      <c r="BI36" s="15">
        <f t="shared" si="46"/>
        <v>1</v>
      </c>
      <c r="BJ36" s="15">
        <f t="shared" si="46"/>
        <v>5</v>
      </c>
      <c r="BK36" s="15">
        <f t="shared" si="46"/>
        <v>7</v>
      </c>
      <c r="BL36" s="15">
        <f t="shared" si="46"/>
        <v>7</v>
      </c>
      <c r="BM36" s="15">
        <f t="shared" si="46"/>
        <v>7</v>
      </c>
      <c r="BN36" s="15">
        <f t="shared" si="46"/>
        <v>7</v>
      </c>
      <c r="BO36" s="15">
        <f t="shared" si="46"/>
        <v>7</v>
      </c>
      <c r="BP36" s="15">
        <f t="shared" si="46"/>
        <v>7</v>
      </c>
      <c r="BQ36" s="15">
        <f t="shared" si="46"/>
        <v>7</v>
      </c>
    </row>
    <row r="37" spans="1:70">
      <c r="F37" s="20" t="s">
        <v>177</v>
      </c>
      <c r="G37" s="20"/>
      <c r="H37" s="22">
        <f>BB47</f>
        <v>0.4</v>
      </c>
      <c r="I37" s="22">
        <f t="shared" ref="I37:W37" si="49">BC47</f>
        <v>0.375</v>
      </c>
      <c r="J37" s="22">
        <f t="shared" si="49"/>
        <v>0.4</v>
      </c>
      <c r="K37" s="22">
        <f t="shared" si="49"/>
        <v>0.44444444444444442</v>
      </c>
      <c r="L37" s="22">
        <f t="shared" si="49"/>
        <v>0.25</v>
      </c>
      <c r="M37" s="22">
        <f t="shared" si="49"/>
        <v>0.5</v>
      </c>
      <c r="N37" s="22">
        <f t="shared" si="49"/>
        <v>0.45454545454545453</v>
      </c>
      <c r="O37" s="22">
        <f t="shared" si="49"/>
        <v>1</v>
      </c>
      <c r="P37" s="22">
        <f t="shared" si="49"/>
        <v>0.5</v>
      </c>
      <c r="Q37" s="22">
        <f t="shared" si="49"/>
        <v>0.4375</v>
      </c>
      <c r="R37" s="22">
        <f t="shared" si="49"/>
        <v>0.4375</v>
      </c>
      <c r="S37" s="22">
        <f t="shared" si="49"/>
        <v>0.4375</v>
      </c>
      <c r="T37" s="22">
        <f t="shared" si="49"/>
        <v>0.4375</v>
      </c>
      <c r="U37" s="22">
        <f t="shared" si="49"/>
        <v>0.4375</v>
      </c>
      <c r="V37" s="22">
        <f t="shared" si="49"/>
        <v>0.4375</v>
      </c>
      <c r="W37" s="22">
        <f t="shared" si="49"/>
        <v>0.4375</v>
      </c>
      <c r="AH37" s="19" t="s">
        <v>178</v>
      </c>
      <c r="AI37" s="12">
        <f>BU$31</f>
        <v>3</v>
      </c>
      <c r="AJ37" s="12">
        <f t="shared" ref="AJ37:AX37" si="50">BV$31</f>
        <v>4</v>
      </c>
      <c r="AK37" s="12">
        <f t="shared" si="50"/>
        <v>6</v>
      </c>
      <c r="AL37" s="12">
        <f t="shared" si="50"/>
        <v>4</v>
      </c>
      <c r="AM37" s="12">
        <f t="shared" si="50"/>
        <v>6</v>
      </c>
      <c r="AN37" s="12">
        <f t="shared" si="50"/>
        <v>6</v>
      </c>
      <c r="AO37" s="12">
        <f t="shared" si="50"/>
        <v>3</v>
      </c>
      <c r="AP37" s="12">
        <f t="shared" si="50"/>
        <v>9</v>
      </c>
      <c r="AQ37" s="12">
        <f t="shared" si="50"/>
        <v>4</v>
      </c>
      <c r="AR37" s="12">
        <f t="shared" si="50"/>
        <v>0</v>
      </c>
      <c r="AS37" s="12">
        <f t="shared" si="50"/>
        <v>0</v>
      </c>
      <c r="AT37" s="12">
        <f t="shared" si="50"/>
        <v>0</v>
      </c>
      <c r="AU37" s="12">
        <f t="shared" si="50"/>
        <v>0</v>
      </c>
      <c r="AV37" s="12">
        <f t="shared" si="50"/>
        <v>0</v>
      </c>
      <c r="AW37" s="12">
        <f t="shared" si="50"/>
        <v>0</v>
      </c>
      <c r="AX37" s="12">
        <f t="shared" si="50"/>
        <v>0</v>
      </c>
      <c r="BA37" s="19" t="s">
        <v>178</v>
      </c>
      <c r="BB37" s="12">
        <f>$B19-AI37</f>
        <v>6</v>
      </c>
      <c r="BC37" s="12">
        <f t="shared" si="46"/>
        <v>5</v>
      </c>
      <c r="BD37" s="12">
        <f t="shared" si="46"/>
        <v>3</v>
      </c>
      <c r="BE37" s="12">
        <f t="shared" si="46"/>
        <v>5</v>
      </c>
      <c r="BF37" s="12">
        <f t="shared" si="46"/>
        <v>3</v>
      </c>
      <c r="BG37" s="12">
        <f t="shared" si="46"/>
        <v>3</v>
      </c>
      <c r="BH37" s="12">
        <f t="shared" si="46"/>
        <v>6</v>
      </c>
      <c r="BI37" s="12">
        <f t="shared" si="46"/>
        <v>0</v>
      </c>
      <c r="BJ37" s="12">
        <f t="shared" si="46"/>
        <v>5</v>
      </c>
      <c r="BK37" s="12">
        <f t="shared" si="46"/>
        <v>9</v>
      </c>
      <c r="BL37" s="12">
        <f t="shared" si="46"/>
        <v>9</v>
      </c>
      <c r="BM37" s="12">
        <f t="shared" si="46"/>
        <v>9</v>
      </c>
      <c r="BN37" s="12">
        <f t="shared" si="46"/>
        <v>9</v>
      </c>
      <c r="BO37" s="12">
        <f t="shared" si="46"/>
        <v>9</v>
      </c>
      <c r="BP37" s="12">
        <f t="shared" si="46"/>
        <v>9</v>
      </c>
      <c r="BQ37" s="12">
        <f t="shared" si="46"/>
        <v>9</v>
      </c>
    </row>
    <row r="38" spans="1:70">
      <c r="A38" t="s">
        <v>126</v>
      </c>
      <c r="B38" s="2">
        <f>B33/B12</f>
        <v>0.50000000000000011</v>
      </c>
      <c r="F38" s="19" t="s">
        <v>179</v>
      </c>
      <c r="G38" s="19"/>
      <c r="H38" s="21">
        <f>H34-H36</f>
        <v>-0.3</v>
      </c>
      <c r="I38" s="21">
        <f t="shared" ref="I38:W38" si="51">I34-I36</f>
        <v>0.16666666666666663</v>
      </c>
      <c r="J38" s="21">
        <f t="shared" si="51"/>
        <v>-0.12121212121212122</v>
      </c>
      <c r="K38" s="21">
        <f t="shared" si="51"/>
        <v>-9.5238095238095233E-2</v>
      </c>
      <c r="L38" s="21">
        <f t="shared" si="51"/>
        <v>-4.545454545454547E-2</v>
      </c>
      <c r="M38" s="21">
        <f t="shared" si="51"/>
        <v>9.9999999999999978E-2</v>
      </c>
      <c r="N38" s="21">
        <f t="shared" si="51"/>
        <v>-0.2</v>
      </c>
      <c r="O38" s="21">
        <f t="shared" si="51"/>
        <v>0</v>
      </c>
      <c r="P38" s="21">
        <f t="shared" si="51"/>
        <v>4.1666666666666685E-2</v>
      </c>
      <c r="Q38" s="21">
        <f t="shared" si="51"/>
        <v>0</v>
      </c>
      <c r="R38" s="21">
        <f t="shared" si="51"/>
        <v>0</v>
      </c>
      <c r="S38" s="21">
        <f t="shared" si="51"/>
        <v>0</v>
      </c>
      <c r="T38" s="21">
        <f t="shared" si="51"/>
        <v>0</v>
      </c>
      <c r="U38" s="21">
        <f t="shared" si="51"/>
        <v>0</v>
      </c>
      <c r="V38" s="21">
        <f t="shared" si="51"/>
        <v>0</v>
      </c>
      <c r="W38" s="21">
        <f t="shared" si="51"/>
        <v>0</v>
      </c>
      <c r="AH38" s="20" t="s">
        <v>180</v>
      </c>
      <c r="AI38" s="15">
        <f>BB$31</f>
        <v>4</v>
      </c>
      <c r="AJ38" s="15">
        <f t="shared" ref="AJ38:AX38" si="52">BC$31</f>
        <v>2</v>
      </c>
      <c r="AK38" s="15">
        <f t="shared" si="52"/>
        <v>6</v>
      </c>
      <c r="AL38" s="15">
        <f t="shared" si="52"/>
        <v>4</v>
      </c>
      <c r="AM38" s="15">
        <f t="shared" si="52"/>
        <v>6</v>
      </c>
      <c r="AN38" s="15">
        <f t="shared" si="52"/>
        <v>5</v>
      </c>
      <c r="AO38" s="15">
        <f t="shared" si="52"/>
        <v>4</v>
      </c>
      <c r="AP38" s="15">
        <f t="shared" si="52"/>
        <v>9</v>
      </c>
      <c r="AQ38" s="15">
        <f t="shared" si="52"/>
        <v>5</v>
      </c>
      <c r="AR38" s="15">
        <f t="shared" si="52"/>
        <v>0</v>
      </c>
      <c r="AS38" s="15">
        <f t="shared" si="52"/>
        <v>0</v>
      </c>
      <c r="AT38" s="15">
        <f t="shared" si="52"/>
        <v>0</v>
      </c>
      <c r="AU38" s="15">
        <f t="shared" si="52"/>
        <v>0</v>
      </c>
      <c r="AV38" s="15">
        <f t="shared" si="52"/>
        <v>0</v>
      </c>
      <c r="AW38" s="15">
        <f t="shared" si="52"/>
        <v>0</v>
      </c>
      <c r="AX38" s="15">
        <f t="shared" si="52"/>
        <v>0</v>
      </c>
      <c r="BA38" s="20" t="s">
        <v>180</v>
      </c>
      <c r="BB38" s="15">
        <f>$B20-AI38</f>
        <v>5</v>
      </c>
      <c r="BC38" s="15">
        <f t="shared" si="46"/>
        <v>7</v>
      </c>
      <c r="BD38" s="15">
        <f t="shared" si="46"/>
        <v>3</v>
      </c>
      <c r="BE38" s="15">
        <f t="shared" si="46"/>
        <v>5</v>
      </c>
      <c r="BF38" s="15">
        <f t="shared" si="46"/>
        <v>3</v>
      </c>
      <c r="BG38" s="15">
        <f t="shared" si="46"/>
        <v>4</v>
      </c>
      <c r="BH38" s="15">
        <f t="shared" si="46"/>
        <v>5</v>
      </c>
      <c r="BI38" s="15">
        <f t="shared" si="46"/>
        <v>0</v>
      </c>
      <c r="BJ38" s="15">
        <f t="shared" si="46"/>
        <v>4</v>
      </c>
      <c r="BK38" s="15">
        <f t="shared" si="46"/>
        <v>9</v>
      </c>
      <c r="BL38" s="15">
        <f t="shared" si="46"/>
        <v>9</v>
      </c>
      <c r="BM38" s="15">
        <f t="shared" si="46"/>
        <v>9</v>
      </c>
      <c r="BN38" s="15">
        <f t="shared" si="46"/>
        <v>9</v>
      </c>
      <c r="BO38" s="15">
        <f t="shared" si="46"/>
        <v>9</v>
      </c>
      <c r="BP38" s="15">
        <f t="shared" si="46"/>
        <v>9</v>
      </c>
      <c r="BQ38" s="15">
        <f t="shared" si="46"/>
        <v>9</v>
      </c>
    </row>
    <row r="39" spans="1:70">
      <c r="A39" t="s">
        <v>127</v>
      </c>
      <c r="B39" s="2">
        <f>1-B38</f>
        <v>0.49999999999999989</v>
      </c>
      <c r="F39" s="20" t="s">
        <v>181</v>
      </c>
      <c r="G39" s="20"/>
      <c r="H39" s="22">
        <f>H38+H37-H35</f>
        <v>-0.39999999999999997</v>
      </c>
      <c r="I39" s="22">
        <f t="shared" ref="I39:W39" si="53">I38+I37-I35</f>
        <v>0.31944444444444442</v>
      </c>
      <c r="J39" s="22">
        <f t="shared" si="53"/>
        <v>-0.22121212121212119</v>
      </c>
      <c r="K39" s="22">
        <f t="shared" si="53"/>
        <v>-9.5238095238095233E-2</v>
      </c>
      <c r="L39" s="22">
        <f t="shared" si="53"/>
        <v>-4.545454545454547E-2</v>
      </c>
      <c r="M39" s="22">
        <f t="shared" si="53"/>
        <v>0.39999999999999997</v>
      </c>
      <c r="N39" s="22">
        <f t="shared" si="53"/>
        <v>-0.24545454545454548</v>
      </c>
      <c r="O39" s="22" t="e">
        <f t="shared" si="53"/>
        <v>#DIV/0!</v>
      </c>
      <c r="P39" s="22">
        <f t="shared" si="53"/>
        <v>0.11309523809523819</v>
      </c>
      <c r="Q39" s="22">
        <f t="shared" si="53"/>
        <v>3.7499999999999978E-2</v>
      </c>
      <c r="R39" s="22">
        <f t="shared" si="53"/>
        <v>3.7499999999999978E-2</v>
      </c>
      <c r="S39" s="22">
        <f t="shared" si="53"/>
        <v>3.7499999999999978E-2</v>
      </c>
      <c r="T39" s="22">
        <f t="shared" si="53"/>
        <v>3.7499999999999978E-2</v>
      </c>
      <c r="U39" s="22">
        <f t="shared" si="53"/>
        <v>3.7499999999999978E-2</v>
      </c>
      <c r="V39" s="22">
        <f t="shared" si="53"/>
        <v>3.7499999999999978E-2</v>
      </c>
      <c r="W39" s="22">
        <f t="shared" si="53"/>
        <v>3.7499999999999978E-2</v>
      </c>
      <c r="AH39" s="19" t="s">
        <v>182</v>
      </c>
      <c r="AI39" s="12">
        <f>H$31</f>
        <v>4</v>
      </c>
      <c r="AJ39" s="12">
        <f t="shared" ref="AJ39:AX39" si="54">I$31</f>
        <v>8</v>
      </c>
      <c r="AK39" s="12">
        <f t="shared" si="54"/>
        <v>8</v>
      </c>
      <c r="AL39" s="12">
        <f t="shared" si="54"/>
        <v>5</v>
      </c>
      <c r="AM39" s="12">
        <f t="shared" si="54"/>
        <v>11</v>
      </c>
      <c r="AN39" s="12">
        <f t="shared" si="54"/>
        <v>9</v>
      </c>
      <c r="AO39" s="12">
        <f t="shared" si="54"/>
        <v>3</v>
      </c>
      <c r="AP39" s="12">
        <f t="shared" si="54"/>
        <v>12</v>
      </c>
      <c r="AQ39" s="12">
        <f t="shared" si="54"/>
        <v>5</v>
      </c>
      <c r="AR39" s="12">
        <f t="shared" si="54"/>
        <v>0</v>
      </c>
      <c r="AS39" s="12">
        <f t="shared" si="54"/>
        <v>0</v>
      </c>
      <c r="AT39" s="12">
        <f t="shared" si="54"/>
        <v>0</v>
      </c>
      <c r="AU39" s="12">
        <f t="shared" si="54"/>
        <v>0</v>
      </c>
      <c r="AV39" s="12">
        <f t="shared" si="54"/>
        <v>0</v>
      </c>
      <c r="AW39" s="12">
        <f t="shared" si="54"/>
        <v>0</v>
      </c>
      <c r="AX39" s="12">
        <f t="shared" si="54"/>
        <v>0</v>
      </c>
      <c r="BA39" s="19" t="s">
        <v>182</v>
      </c>
      <c r="BB39" s="12">
        <f>$B10-AI39</f>
        <v>9</v>
      </c>
      <c r="BC39" s="12">
        <f t="shared" ref="BC39:BQ39" si="55">$B10-AJ39</f>
        <v>5</v>
      </c>
      <c r="BD39" s="12">
        <f t="shared" si="55"/>
        <v>5</v>
      </c>
      <c r="BE39" s="12">
        <f t="shared" si="55"/>
        <v>8</v>
      </c>
      <c r="BF39" s="12">
        <f t="shared" si="55"/>
        <v>2</v>
      </c>
      <c r="BG39" s="12">
        <f t="shared" si="55"/>
        <v>4</v>
      </c>
      <c r="BH39" s="12">
        <f t="shared" si="55"/>
        <v>10</v>
      </c>
      <c r="BI39" s="12">
        <f t="shared" si="55"/>
        <v>1</v>
      </c>
      <c r="BJ39" s="12">
        <f t="shared" si="55"/>
        <v>8</v>
      </c>
      <c r="BK39" s="12">
        <f t="shared" si="55"/>
        <v>13</v>
      </c>
      <c r="BL39" s="12">
        <f t="shared" si="55"/>
        <v>13</v>
      </c>
      <c r="BM39" s="12">
        <f t="shared" si="55"/>
        <v>13</v>
      </c>
      <c r="BN39" s="12">
        <f t="shared" si="55"/>
        <v>13</v>
      </c>
      <c r="BO39" s="12">
        <f t="shared" si="55"/>
        <v>13</v>
      </c>
      <c r="BP39" s="12">
        <f t="shared" si="55"/>
        <v>13</v>
      </c>
      <c r="BQ39" s="12">
        <f t="shared" si="55"/>
        <v>13</v>
      </c>
    </row>
    <row r="40" spans="1:70">
      <c r="A40" t="s">
        <v>128</v>
      </c>
      <c r="B40" s="2">
        <f>B35/(B10-B12)</f>
        <v>0.42857142857142849</v>
      </c>
      <c r="F40" s="19" t="s">
        <v>102</v>
      </c>
      <c r="G40" s="19"/>
      <c r="H40" s="21">
        <f t="shared" ref="H40:W41" si="56">$B$13/2*AI46</f>
        <v>3.1</v>
      </c>
      <c r="I40" s="21">
        <f t="shared" si="56"/>
        <v>10.333333333333332</v>
      </c>
      <c r="J40" s="21">
        <f t="shared" si="56"/>
        <v>5.1666666666666661</v>
      </c>
      <c r="K40" s="21">
        <f t="shared" si="56"/>
        <v>5.1666666666666661</v>
      </c>
      <c r="L40" s="21">
        <f t="shared" si="56"/>
        <v>7.045454545454545</v>
      </c>
      <c r="M40" s="21">
        <f t="shared" si="56"/>
        <v>7.75</v>
      </c>
      <c r="N40" s="21">
        <f t="shared" si="56"/>
        <v>3.1</v>
      </c>
      <c r="O40" s="21">
        <f t="shared" si="56"/>
        <v>6.2</v>
      </c>
      <c r="P40" s="21">
        <f t="shared" si="56"/>
        <v>5.8125</v>
      </c>
      <c r="Q40" s="21">
        <f t="shared" si="56"/>
        <v>0</v>
      </c>
      <c r="R40" s="21">
        <f t="shared" si="56"/>
        <v>0</v>
      </c>
      <c r="S40" s="21">
        <f t="shared" si="56"/>
        <v>0</v>
      </c>
      <c r="T40" s="21">
        <f t="shared" si="56"/>
        <v>0</v>
      </c>
      <c r="U40" s="21">
        <f t="shared" si="56"/>
        <v>0</v>
      </c>
      <c r="V40" s="21">
        <f t="shared" si="56"/>
        <v>0</v>
      </c>
      <c r="W40" s="21">
        <f t="shared" si="56"/>
        <v>0</v>
      </c>
      <c r="AH40" s="20" t="s">
        <v>183</v>
      </c>
      <c r="AI40" s="15">
        <f>DF$31</f>
        <v>2</v>
      </c>
      <c r="AJ40" s="15">
        <f t="shared" ref="AJ40:AX40" si="57">DG$31</f>
        <v>2</v>
      </c>
      <c r="AK40" s="15">
        <f t="shared" si="57"/>
        <v>3</v>
      </c>
      <c r="AL40" s="15">
        <f t="shared" si="57"/>
        <v>2</v>
      </c>
      <c r="AM40" s="15">
        <f t="shared" si="57"/>
        <v>5</v>
      </c>
      <c r="AN40" s="15">
        <f t="shared" si="57"/>
        <v>4</v>
      </c>
      <c r="AO40" s="15">
        <f t="shared" si="57"/>
        <v>2</v>
      </c>
      <c r="AP40" s="15">
        <f t="shared" si="57"/>
        <v>6</v>
      </c>
      <c r="AQ40" s="15">
        <f t="shared" si="57"/>
        <v>4</v>
      </c>
      <c r="AR40" s="15">
        <f t="shared" si="57"/>
        <v>0</v>
      </c>
      <c r="AS40" s="15">
        <f t="shared" si="57"/>
        <v>0</v>
      </c>
      <c r="AT40" s="15">
        <f t="shared" si="57"/>
        <v>0</v>
      </c>
      <c r="AU40" s="15">
        <f t="shared" si="57"/>
        <v>0</v>
      </c>
      <c r="AV40" s="15">
        <f t="shared" si="57"/>
        <v>0</v>
      </c>
      <c r="AW40" s="15">
        <f t="shared" si="57"/>
        <v>0</v>
      </c>
      <c r="AX40" s="15">
        <f t="shared" si="57"/>
        <v>0</v>
      </c>
      <c r="BA40" s="20" t="s">
        <v>183</v>
      </c>
      <c r="BB40" s="15">
        <f>$B12-AI40</f>
        <v>3.9999999999999991</v>
      </c>
      <c r="BC40" s="15">
        <f t="shared" ref="BC40:BQ40" si="58">$B12-AJ40</f>
        <v>3.9999999999999991</v>
      </c>
      <c r="BD40" s="15">
        <f t="shared" si="58"/>
        <v>2.9999999999999991</v>
      </c>
      <c r="BE40" s="15">
        <f t="shared" si="58"/>
        <v>3.9999999999999991</v>
      </c>
      <c r="BF40" s="15">
        <f t="shared" si="58"/>
        <v>0.99999999999999911</v>
      </c>
      <c r="BG40" s="15">
        <f t="shared" si="58"/>
        <v>1.9999999999999991</v>
      </c>
      <c r="BH40" s="15">
        <f t="shared" si="58"/>
        <v>3.9999999999999991</v>
      </c>
      <c r="BI40" s="15">
        <f t="shared" si="58"/>
        <v>0</v>
      </c>
      <c r="BJ40" s="15">
        <f t="shared" si="58"/>
        <v>1.9999999999999991</v>
      </c>
      <c r="BK40" s="15">
        <f t="shared" si="58"/>
        <v>5.9999999999999991</v>
      </c>
      <c r="BL40" s="15">
        <f t="shared" si="58"/>
        <v>5.9999999999999991</v>
      </c>
      <c r="BM40" s="15">
        <f t="shared" si="58"/>
        <v>5.9999999999999991</v>
      </c>
      <c r="BN40" s="15">
        <f t="shared" si="58"/>
        <v>5.9999999999999991</v>
      </c>
      <c r="BO40" s="15">
        <f t="shared" si="58"/>
        <v>5.9999999999999991</v>
      </c>
      <c r="BP40" s="15">
        <f t="shared" si="58"/>
        <v>5.9999999999999991</v>
      </c>
      <c r="BQ40" s="15">
        <f t="shared" si="58"/>
        <v>5.9999999999999991</v>
      </c>
    </row>
    <row r="41" spans="1:70">
      <c r="A41" t="s">
        <v>130</v>
      </c>
      <c r="B41" s="2">
        <f>1-B40</f>
        <v>0.57142857142857151</v>
      </c>
      <c r="F41" s="20" t="s">
        <v>103</v>
      </c>
      <c r="G41" s="20"/>
      <c r="H41" s="22">
        <f t="shared" si="56"/>
        <v>7.75</v>
      </c>
      <c r="I41" s="22">
        <f t="shared" si="56"/>
        <v>7.75</v>
      </c>
      <c r="J41" s="22">
        <f t="shared" si="56"/>
        <v>7.045454545454545</v>
      </c>
      <c r="K41" s="22">
        <f t="shared" si="56"/>
        <v>6.6428571428571423</v>
      </c>
      <c r="L41" s="22">
        <f t="shared" si="56"/>
        <v>7.75</v>
      </c>
      <c r="M41" s="22">
        <f t="shared" si="56"/>
        <v>6.2</v>
      </c>
      <c r="N41" s="22">
        <f t="shared" si="56"/>
        <v>6.2</v>
      </c>
      <c r="O41" s="22">
        <f t="shared" si="56"/>
        <v>6.2</v>
      </c>
      <c r="P41" s="22">
        <f t="shared" si="56"/>
        <v>5.1666666666666661</v>
      </c>
      <c r="Q41" s="22">
        <f t="shared" si="56"/>
        <v>0</v>
      </c>
      <c r="R41" s="22">
        <f t="shared" si="56"/>
        <v>0</v>
      </c>
      <c r="S41" s="22">
        <f t="shared" si="56"/>
        <v>0</v>
      </c>
      <c r="T41" s="22">
        <f t="shared" si="56"/>
        <v>0</v>
      </c>
      <c r="U41" s="22">
        <f t="shared" si="56"/>
        <v>0</v>
      </c>
      <c r="V41" s="22">
        <f t="shared" si="56"/>
        <v>0</v>
      </c>
      <c r="W41" s="22">
        <f t="shared" si="56"/>
        <v>0</v>
      </c>
      <c r="AH41" s="19" t="s">
        <v>184</v>
      </c>
      <c r="AI41" s="12">
        <f>AI37+AI40</f>
        <v>5</v>
      </c>
      <c r="AJ41" s="12">
        <f t="shared" ref="AJ41:AX41" si="59">AJ37+AJ40</f>
        <v>6</v>
      </c>
      <c r="AK41" s="12">
        <f t="shared" si="59"/>
        <v>9</v>
      </c>
      <c r="AL41" s="12">
        <f t="shared" si="59"/>
        <v>6</v>
      </c>
      <c r="AM41" s="12">
        <f t="shared" si="59"/>
        <v>11</v>
      </c>
      <c r="AN41" s="12">
        <f t="shared" si="59"/>
        <v>10</v>
      </c>
      <c r="AO41" s="12">
        <f t="shared" si="59"/>
        <v>5</v>
      </c>
      <c r="AP41" s="12">
        <f t="shared" si="59"/>
        <v>15</v>
      </c>
      <c r="AQ41" s="12">
        <f t="shared" si="59"/>
        <v>8</v>
      </c>
      <c r="AR41" s="12">
        <f t="shared" si="59"/>
        <v>0</v>
      </c>
      <c r="AS41" s="12">
        <f t="shared" si="59"/>
        <v>0</v>
      </c>
      <c r="AT41" s="12">
        <f t="shared" si="59"/>
        <v>0</v>
      </c>
      <c r="AU41" s="12">
        <f t="shared" si="59"/>
        <v>0</v>
      </c>
      <c r="AV41" s="12">
        <f t="shared" si="59"/>
        <v>0</v>
      </c>
      <c r="AW41" s="12">
        <f t="shared" si="59"/>
        <v>0</v>
      </c>
      <c r="AX41" s="12">
        <f t="shared" si="59"/>
        <v>0</v>
      </c>
      <c r="BA41" s="19" t="s">
        <v>184</v>
      </c>
      <c r="BB41" s="12">
        <f>$B21-AI41</f>
        <v>10</v>
      </c>
      <c r="BC41" s="12">
        <f t="shared" ref="BC41:BQ42" si="60">$B21-AJ41</f>
        <v>9</v>
      </c>
      <c r="BD41" s="12">
        <f t="shared" si="60"/>
        <v>6</v>
      </c>
      <c r="BE41" s="12">
        <f t="shared" si="60"/>
        <v>9</v>
      </c>
      <c r="BF41" s="12">
        <f t="shared" si="60"/>
        <v>4</v>
      </c>
      <c r="BG41" s="12">
        <f t="shared" si="60"/>
        <v>5</v>
      </c>
      <c r="BH41" s="12">
        <f t="shared" si="60"/>
        <v>10</v>
      </c>
      <c r="BI41" s="12">
        <f t="shared" si="60"/>
        <v>0</v>
      </c>
      <c r="BJ41" s="12">
        <f t="shared" si="60"/>
        <v>7</v>
      </c>
      <c r="BK41" s="12">
        <f t="shared" si="60"/>
        <v>15</v>
      </c>
      <c r="BL41" s="12">
        <f t="shared" si="60"/>
        <v>15</v>
      </c>
      <c r="BM41" s="12">
        <f t="shared" si="60"/>
        <v>15</v>
      </c>
      <c r="BN41" s="12">
        <f t="shared" si="60"/>
        <v>15</v>
      </c>
      <c r="BO41" s="12">
        <f t="shared" si="60"/>
        <v>15</v>
      </c>
      <c r="BP41" s="12">
        <f t="shared" si="60"/>
        <v>15</v>
      </c>
      <c r="BQ41" s="12">
        <f t="shared" si="60"/>
        <v>15</v>
      </c>
    </row>
    <row r="42" spans="1:70">
      <c r="F42" s="19" t="s">
        <v>121</v>
      </c>
      <c r="G42" s="19"/>
      <c r="H42" s="21">
        <f>H40-H41</f>
        <v>-4.6500000000000004</v>
      </c>
      <c r="I42" s="21">
        <f t="shared" ref="I42:W42" si="61">I40-I41</f>
        <v>2.5833333333333321</v>
      </c>
      <c r="J42" s="21">
        <f t="shared" si="61"/>
        <v>-1.8787878787878789</v>
      </c>
      <c r="K42" s="21">
        <f t="shared" si="61"/>
        <v>-1.4761904761904763</v>
      </c>
      <c r="L42" s="21">
        <f t="shared" si="61"/>
        <v>-0.70454545454545503</v>
      </c>
      <c r="M42" s="21">
        <f t="shared" si="61"/>
        <v>1.5499999999999998</v>
      </c>
      <c r="N42" s="21">
        <f t="shared" si="61"/>
        <v>-3.1</v>
      </c>
      <c r="O42" s="21">
        <f t="shared" si="61"/>
        <v>0</v>
      </c>
      <c r="P42" s="21">
        <f t="shared" si="61"/>
        <v>0.64583333333333393</v>
      </c>
      <c r="Q42" s="21">
        <f t="shared" si="61"/>
        <v>0</v>
      </c>
      <c r="R42" s="21">
        <f t="shared" si="61"/>
        <v>0</v>
      </c>
      <c r="S42" s="21">
        <f t="shared" si="61"/>
        <v>0</v>
      </c>
      <c r="T42" s="21">
        <f t="shared" si="61"/>
        <v>0</v>
      </c>
      <c r="U42" s="21">
        <f t="shared" si="61"/>
        <v>0</v>
      </c>
      <c r="V42" s="21">
        <f t="shared" si="61"/>
        <v>0</v>
      </c>
      <c r="W42" s="21">
        <f t="shared" si="61"/>
        <v>0</v>
      </c>
      <c r="AH42" s="8" t="s">
        <v>185</v>
      </c>
      <c r="AI42" s="4">
        <f>AI39-AI40+AI38</f>
        <v>6</v>
      </c>
      <c r="AJ42" s="4">
        <f t="shared" ref="AJ42:AX42" si="62">AJ39-AJ40+AJ38</f>
        <v>8</v>
      </c>
      <c r="AK42" s="4">
        <f t="shared" si="62"/>
        <v>11</v>
      </c>
      <c r="AL42" s="4">
        <f t="shared" si="62"/>
        <v>7</v>
      </c>
      <c r="AM42" s="4">
        <f t="shared" si="62"/>
        <v>12</v>
      </c>
      <c r="AN42" s="4">
        <f t="shared" si="62"/>
        <v>10</v>
      </c>
      <c r="AO42" s="4">
        <f t="shared" si="62"/>
        <v>5</v>
      </c>
      <c r="AP42" s="4">
        <f t="shared" si="62"/>
        <v>15</v>
      </c>
      <c r="AQ42" s="4">
        <f t="shared" si="62"/>
        <v>6</v>
      </c>
      <c r="AR42" s="4">
        <f t="shared" si="62"/>
        <v>0</v>
      </c>
      <c r="AS42" s="4">
        <f t="shared" si="62"/>
        <v>0</v>
      </c>
      <c r="AT42" s="4">
        <f t="shared" si="62"/>
        <v>0</v>
      </c>
      <c r="AU42" s="4">
        <f t="shared" si="62"/>
        <v>0</v>
      </c>
      <c r="AV42" s="4">
        <f t="shared" si="62"/>
        <v>0</v>
      </c>
      <c r="AW42" s="4">
        <f t="shared" si="62"/>
        <v>0</v>
      </c>
      <c r="AX42" s="4">
        <f t="shared" si="62"/>
        <v>0</v>
      </c>
      <c r="BA42" s="8" t="s">
        <v>185</v>
      </c>
      <c r="BB42" s="4">
        <f>$B22-AI42</f>
        <v>10</v>
      </c>
      <c r="BC42" s="4">
        <f t="shared" si="60"/>
        <v>8</v>
      </c>
      <c r="BD42" s="4">
        <f t="shared" si="60"/>
        <v>5</v>
      </c>
      <c r="BE42" s="4">
        <f t="shared" si="60"/>
        <v>9</v>
      </c>
      <c r="BF42" s="4">
        <f t="shared" si="60"/>
        <v>4</v>
      </c>
      <c r="BG42" s="4">
        <f t="shared" si="60"/>
        <v>6</v>
      </c>
      <c r="BH42" s="4">
        <f t="shared" si="60"/>
        <v>11</v>
      </c>
      <c r="BI42" s="4">
        <f t="shared" si="60"/>
        <v>1</v>
      </c>
      <c r="BJ42" s="4">
        <f t="shared" si="60"/>
        <v>10</v>
      </c>
      <c r="BK42" s="4">
        <f t="shared" si="60"/>
        <v>16</v>
      </c>
      <c r="BL42" s="4">
        <f t="shared" si="60"/>
        <v>16</v>
      </c>
      <c r="BM42" s="4">
        <f t="shared" si="60"/>
        <v>16</v>
      </c>
      <c r="BN42" s="4">
        <f t="shared" si="60"/>
        <v>16</v>
      </c>
      <c r="BO42" s="4">
        <f t="shared" si="60"/>
        <v>16</v>
      </c>
      <c r="BP42" s="4">
        <f t="shared" si="60"/>
        <v>16</v>
      </c>
      <c r="BQ42" s="4">
        <f t="shared" si="60"/>
        <v>16</v>
      </c>
    </row>
    <row r="43" spans="1:70">
      <c r="A43" t="s">
        <v>131</v>
      </c>
      <c r="B43" s="3">
        <f>$ED$31/ED32</f>
        <v>2.6666666666666665</v>
      </c>
      <c r="F43" s="20" t="s">
        <v>181</v>
      </c>
      <c r="G43" s="20"/>
      <c r="H43" s="22">
        <f t="shared" ref="H43:W43" si="63">(H34+H37-H35-H36)*$B$13/2</f>
        <v>-6.1999999999999984</v>
      </c>
      <c r="I43" s="22">
        <f t="shared" si="63"/>
        <v>4.9513888888888866</v>
      </c>
      <c r="J43" s="22">
        <f t="shared" si="63"/>
        <v>-3.4287878787878778</v>
      </c>
      <c r="K43" s="22">
        <f t="shared" si="63"/>
        <v>-1.4761904761904769</v>
      </c>
      <c r="L43" s="22">
        <f t="shared" si="63"/>
        <v>-0.70454545454545392</v>
      </c>
      <c r="M43" s="22">
        <f t="shared" si="63"/>
        <v>6.2</v>
      </c>
      <c r="N43" s="22">
        <f t="shared" si="63"/>
        <v>-3.8045454545454551</v>
      </c>
      <c r="O43" s="22" t="e">
        <f t="shared" si="63"/>
        <v>#DIV/0!</v>
      </c>
      <c r="P43" s="22">
        <f t="shared" si="63"/>
        <v>1.7529761904761911</v>
      </c>
      <c r="Q43" s="22">
        <f t="shared" si="63"/>
        <v>0.5812499999999996</v>
      </c>
      <c r="R43" s="22">
        <f t="shared" si="63"/>
        <v>0.5812499999999996</v>
      </c>
      <c r="S43" s="22">
        <f t="shared" si="63"/>
        <v>0.5812499999999996</v>
      </c>
      <c r="T43" s="22">
        <f t="shared" si="63"/>
        <v>0.5812499999999996</v>
      </c>
      <c r="U43" s="22">
        <f t="shared" si="63"/>
        <v>0.5812499999999996</v>
      </c>
      <c r="V43" s="22">
        <f t="shared" si="63"/>
        <v>0.5812499999999996</v>
      </c>
      <c r="W43" s="22">
        <f t="shared" si="63"/>
        <v>0.5812499999999996</v>
      </c>
    </row>
    <row r="44" spans="1:70">
      <c r="A44" t="s">
        <v>132</v>
      </c>
      <c r="B44" s="3">
        <f>$EG$31/EG32</f>
        <v>2.3333333333333335</v>
      </c>
      <c r="F44" s="7" t="s">
        <v>90</v>
      </c>
      <c r="G44" s="7"/>
      <c r="H44" s="39">
        <f t="shared" ref="H44:W44" si="64">AI53</f>
        <v>11</v>
      </c>
      <c r="I44" s="39">
        <f t="shared" si="64"/>
        <v>14</v>
      </c>
      <c r="J44" s="39">
        <f t="shared" si="64"/>
        <v>20</v>
      </c>
      <c r="K44" s="39">
        <f t="shared" si="64"/>
        <v>13</v>
      </c>
      <c r="L44" s="39">
        <f t="shared" si="64"/>
        <v>23</v>
      </c>
      <c r="M44" s="39">
        <f t="shared" si="64"/>
        <v>20</v>
      </c>
      <c r="N44" s="39">
        <f t="shared" si="64"/>
        <v>10</v>
      </c>
      <c r="O44" s="39">
        <f t="shared" si="64"/>
        <v>30</v>
      </c>
      <c r="P44" s="39">
        <f t="shared" si="64"/>
        <v>14</v>
      </c>
      <c r="Q44" s="39">
        <f t="shared" si="64"/>
        <v>0</v>
      </c>
      <c r="R44" s="39">
        <f t="shared" si="64"/>
        <v>0</v>
      </c>
      <c r="S44" s="39">
        <f t="shared" si="64"/>
        <v>0</v>
      </c>
      <c r="T44" s="39">
        <f t="shared" si="64"/>
        <v>0</v>
      </c>
      <c r="U44" s="39">
        <f t="shared" si="64"/>
        <v>0</v>
      </c>
      <c r="V44" s="39">
        <f t="shared" si="64"/>
        <v>0</v>
      </c>
      <c r="W44" s="39">
        <f t="shared" si="64"/>
        <v>0</v>
      </c>
      <c r="AH44" t="s">
        <v>186</v>
      </c>
    </row>
    <row r="45" spans="1:70">
      <c r="A45" t="s">
        <v>133</v>
      </c>
      <c r="B45" s="3">
        <f>$EE$31/EE32</f>
        <v>1</v>
      </c>
      <c r="P45" s="2"/>
      <c r="Q45" s="2"/>
      <c r="R45" s="2"/>
      <c r="AH45" s="9" t="s">
        <v>174</v>
      </c>
      <c r="AI45" s="10" t="str">
        <f>AI1</f>
        <v>Jonny</v>
      </c>
      <c r="AJ45" s="10" t="str">
        <f t="shared" ref="AJ45:AX45" si="65">AJ1</f>
        <v>Marius</v>
      </c>
      <c r="AK45" s="10" t="str">
        <f t="shared" si="65"/>
        <v>Max</v>
      </c>
      <c r="AL45" s="10" t="str">
        <f t="shared" si="65"/>
        <v>Dan</v>
      </c>
      <c r="AM45" s="10" t="str">
        <f t="shared" si="65"/>
        <v>Apat</v>
      </c>
      <c r="AN45" s="10" t="str">
        <f t="shared" si="65"/>
        <v>Ed</v>
      </c>
      <c r="AO45" s="10" t="str">
        <f t="shared" si="65"/>
        <v>Joe</v>
      </c>
      <c r="AP45" s="10" t="str">
        <f t="shared" si="65"/>
        <v>Nate</v>
      </c>
      <c r="AQ45" s="10" t="str">
        <f t="shared" si="65"/>
        <v>Matt</v>
      </c>
      <c r="AR45" s="10" t="str">
        <f t="shared" si="65"/>
        <v>Player</v>
      </c>
      <c r="AS45" s="10" t="str">
        <f t="shared" si="65"/>
        <v>Player</v>
      </c>
      <c r="AT45" s="10" t="str">
        <f t="shared" si="65"/>
        <v>Player</v>
      </c>
      <c r="AU45" s="10" t="str">
        <f t="shared" si="65"/>
        <v>Player</v>
      </c>
      <c r="AV45" s="10" t="str">
        <f t="shared" si="65"/>
        <v>Player</v>
      </c>
      <c r="AW45" s="10" t="str">
        <f t="shared" si="65"/>
        <v>Player</v>
      </c>
      <c r="AX45" s="10" t="str">
        <f t="shared" si="65"/>
        <v>Player</v>
      </c>
      <c r="AY45" s="36"/>
      <c r="BA45" s="9" t="s">
        <v>174</v>
      </c>
      <c r="BB45" s="10" t="s">
        <v>8</v>
      </c>
      <c r="BC45" s="10" t="s">
        <v>9</v>
      </c>
      <c r="BD45" s="10" t="s">
        <v>10</v>
      </c>
      <c r="BE45" s="10" t="s">
        <v>11</v>
      </c>
      <c r="BF45" s="10" t="s">
        <v>12</v>
      </c>
      <c r="BG45" s="10" t="s">
        <v>13</v>
      </c>
      <c r="BH45" s="10" t="s">
        <v>14</v>
      </c>
      <c r="BI45" s="10" t="s">
        <v>15</v>
      </c>
      <c r="BJ45" s="10" t="s">
        <v>16</v>
      </c>
      <c r="BK45" s="10" t="s">
        <v>17</v>
      </c>
      <c r="BL45" s="10" t="s">
        <v>18</v>
      </c>
      <c r="BM45" s="10" t="s">
        <v>19</v>
      </c>
      <c r="BN45" s="10" t="s">
        <v>20</v>
      </c>
      <c r="BO45" s="10" t="s">
        <v>21</v>
      </c>
      <c r="BP45" s="10" t="s">
        <v>22</v>
      </c>
      <c r="BQ45" s="10" t="s">
        <v>23</v>
      </c>
      <c r="BR45" s="36"/>
    </row>
    <row r="46" spans="1:70">
      <c r="A46" t="s">
        <v>134</v>
      </c>
      <c r="B46" s="3">
        <f>$EF$31/EF32</f>
        <v>0</v>
      </c>
      <c r="AH46" s="19" t="s">
        <v>146</v>
      </c>
      <c r="AI46" s="21">
        <f>IF(AI41&gt;0,AI35/AI41,0)</f>
        <v>0.2</v>
      </c>
      <c r="AJ46" s="21">
        <f t="shared" ref="AJ46:AX47" si="66">IF(AJ41&gt;0,AJ35/AJ41,0)</f>
        <v>0.66666666666666663</v>
      </c>
      <c r="AK46" s="21">
        <f t="shared" si="66"/>
        <v>0.33333333333333331</v>
      </c>
      <c r="AL46" s="21">
        <f t="shared" si="66"/>
        <v>0.33333333333333331</v>
      </c>
      <c r="AM46" s="21">
        <f t="shared" si="66"/>
        <v>0.45454545454545453</v>
      </c>
      <c r="AN46" s="21">
        <f t="shared" si="66"/>
        <v>0.5</v>
      </c>
      <c r="AO46" s="21">
        <f t="shared" si="66"/>
        <v>0.2</v>
      </c>
      <c r="AP46" s="21">
        <f t="shared" si="66"/>
        <v>0.4</v>
      </c>
      <c r="AQ46" s="21">
        <f t="shared" si="66"/>
        <v>0.375</v>
      </c>
      <c r="AR46" s="21">
        <f t="shared" si="66"/>
        <v>0</v>
      </c>
      <c r="AS46" s="21">
        <f t="shared" si="66"/>
        <v>0</v>
      </c>
      <c r="AT46" s="21">
        <f t="shared" si="66"/>
        <v>0</v>
      </c>
      <c r="AU46" s="21">
        <f t="shared" si="66"/>
        <v>0</v>
      </c>
      <c r="AV46" s="21">
        <f t="shared" si="66"/>
        <v>0</v>
      </c>
      <c r="AW46" s="21">
        <f t="shared" si="66"/>
        <v>0</v>
      </c>
      <c r="AX46" s="21">
        <f t="shared" si="66"/>
        <v>0</v>
      </c>
      <c r="AY46" s="2"/>
      <c r="AZ46" s="2"/>
      <c r="BA46" s="19" t="s">
        <v>146</v>
      </c>
      <c r="BB46" s="21">
        <f>BB35/BB41</f>
        <v>0.5</v>
      </c>
      <c r="BC46" s="21">
        <f t="shared" ref="BC46:BQ47" si="67">BC35/BC41</f>
        <v>0.22222222222222221</v>
      </c>
      <c r="BD46" s="21">
        <f t="shared" si="67"/>
        <v>0.5</v>
      </c>
      <c r="BE46" s="21">
        <f t="shared" si="67"/>
        <v>0.44444444444444442</v>
      </c>
      <c r="BF46" s="21">
        <f t="shared" si="67"/>
        <v>0.25</v>
      </c>
      <c r="BG46" s="21">
        <f t="shared" si="67"/>
        <v>0.2</v>
      </c>
      <c r="BH46" s="21">
        <f t="shared" si="67"/>
        <v>0.5</v>
      </c>
      <c r="BI46" s="21" t="e">
        <f t="shared" si="67"/>
        <v>#DIV/0!</v>
      </c>
      <c r="BJ46" s="21">
        <f t="shared" si="67"/>
        <v>0.42857142857142855</v>
      </c>
      <c r="BK46" s="21">
        <f t="shared" si="67"/>
        <v>0.4</v>
      </c>
      <c r="BL46" s="21">
        <f t="shared" si="67"/>
        <v>0.4</v>
      </c>
      <c r="BM46" s="21">
        <f t="shared" si="67"/>
        <v>0.4</v>
      </c>
      <c r="BN46" s="21">
        <f t="shared" si="67"/>
        <v>0.4</v>
      </c>
      <c r="BO46" s="21">
        <f t="shared" si="67"/>
        <v>0.4</v>
      </c>
      <c r="BP46" s="21">
        <f t="shared" si="67"/>
        <v>0.4</v>
      </c>
      <c r="BQ46" s="21">
        <f t="shared" si="67"/>
        <v>0.4</v>
      </c>
      <c r="BR46" s="2"/>
    </row>
    <row r="47" spans="1:70">
      <c r="B47" s="3"/>
      <c r="P47" s="2"/>
      <c r="Q47" s="2"/>
      <c r="R47" s="2"/>
      <c r="AH47" s="20" t="s">
        <v>104</v>
      </c>
      <c r="AI47" s="22">
        <f>IF(AI42&gt;0,AI36/AI42,0)</f>
        <v>0.5</v>
      </c>
      <c r="AJ47" s="22">
        <f t="shared" si="66"/>
        <v>0.5</v>
      </c>
      <c r="AK47" s="22">
        <f t="shared" si="66"/>
        <v>0.45454545454545453</v>
      </c>
      <c r="AL47" s="22">
        <f t="shared" si="66"/>
        <v>0.42857142857142855</v>
      </c>
      <c r="AM47" s="22">
        <f t="shared" si="66"/>
        <v>0.5</v>
      </c>
      <c r="AN47" s="22">
        <f t="shared" si="66"/>
        <v>0.4</v>
      </c>
      <c r="AO47" s="22">
        <f t="shared" si="66"/>
        <v>0.4</v>
      </c>
      <c r="AP47" s="22">
        <f t="shared" si="66"/>
        <v>0.4</v>
      </c>
      <c r="AQ47" s="22">
        <f t="shared" si="66"/>
        <v>0.33333333333333331</v>
      </c>
      <c r="AR47" s="22">
        <f t="shared" si="66"/>
        <v>0</v>
      </c>
      <c r="AS47" s="22">
        <f t="shared" si="66"/>
        <v>0</v>
      </c>
      <c r="AT47" s="22">
        <f t="shared" si="66"/>
        <v>0</v>
      </c>
      <c r="AU47" s="22">
        <f t="shared" si="66"/>
        <v>0</v>
      </c>
      <c r="AV47" s="22">
        <f t="shared" si="66"/>
        <v>0</v>
      </c>
      <c r="AW47" s="22">
        <f t="shared" si="66"/>
        <v>0</v>
      </c>
      <c r="AX47" s="22">
        <f t="shared" si="66"/>
        <v>0</v>
      </c>
      <c r="AY47" s="2"/>
      <c r="AZ47" s="2"/>
      <c r="BA47" s="20" t="s">
        <v>104</v>
      </c>
      <c r="BB47" s="22">
        <f>BB36/BB42</f>
        <v>0.4</v>
      </c>
      <c r="BC47" s="22">
        <f t="shared" si="67"/>
        <v>0.375</v>
      </c>
      <c r="BD47" s="22">
        <f t="shared" si="67"/>
        <v>0.4</v>
      </c>
      <c r="BE47" s="22">
        <f t="shared" si="67"/>
        <v>0.44444444444444442</v>
      </c>
      <c r="BF47" s="22">
        <f t="shared" si="67"/>
        <v>0.25</v>
      </c>
      <c r="BG47" s="22">
        <f t="shared" si="67"/>
        <v>0.5</v>
      </c>
      <c r="BH47" s="22">
        <f t="shared" si="67"/>
        <v>0.45454545454545453</v>
      </c>
      <c r="BI47" s="22">
        <f t="shared" si="67"/>
        <v>1</v>
      </c>
      <c r="BJ47" s="22">
        <f t="shared" si="67"/>
        <v>0.5</v>
      </c>
      <c r="BK47" s="22">
        <f t="shared" si="67"/>
        <v>0.4375</v>
      </c>
      <c r="BL47" s="22">
        <f t="shared" si="67"/>
        <v>0.4375</v>
      </c>
      <c r="BM47" s="22">
        <f t="shared" si="67"/>
        <v>0.4375</v>
      </c>
      <c r="BN47" s="22">
        <f t="shared" si="67"/>
        <v>0.4375</v>
      </c>
      <c r="BO47" s="22">
        <f t="shared" si="67"/>
        <v>0.4375</v>
      </c>
      <c r="BP47" s="22">
        <f t="shared" si="67"/>
        <v>0.4375</v>
      </c>
      <c r="BQ47" s="22">
        <f t="shared" si="67"/>
        <v>0.4375</v>
      </c>
      <c r="BR47" s="2"/>
    </row>
    <row r="48" spans="1:70">
      <c r="A48" t="s">
        <v>135</v>
      </c>
      <c r="B48" s="3">
        <f>MAX(ROUND(B43/2,0),B43-ROUND(B43/2,0))</f>
        <v>1.6666666666666665</v>
      </c>
      <c r="AH48" s="19" t="s">
        <v>178</v>
      </c>
      <c r="AI48" s="21">
        <f>IF(AI42&gt;0,AI37/AI42,0)</f>
        <v>0.5</v>
      </c>
      <c r="AJ48" s="21">
        <f t="shared" ref="AJ48:AX48" si="68">IF(AJ42&gt;0,AJ37/AJ42,0)</f>
        <v>0.5</v>
      </c>
      <c r="AK48" s="21">
        <f t="shared" si="68"/>
        <v>0.54545454545454541</v>
      </c>
      <c r="AL48" s="21">
        <f t="shared" si="68"/>
        <v>0.5714285714285714</v>
      </c>
      <c r="AM48" s="21">
        <f t="shared" si="68"/>
        <v>0.5</v>
      </c>
      <c r="AN48" s="21">
        <f t="shared" si="68"/>
        <v>0.6</v>
      </c>
      <c r="AO48" s="21">
        <f t="shared" si="68"/>
        <v>0.6</v>
      </c>
      <c r="AP48" s="21">
        <f t="shared" si="68"/>
        <v>0.6</v>
      </c>
      <c r="AQ48" s="21">
        <f t="shared" si="68"/>
        <v>0.66666666666666663</v>
      </c>
      <c r="AR48" s="21">
        <f t="shared" si="68"/>
        <v>0</v>
      </c>
      <c r="AS48" s="21">
        <f t="shared" si="68"/>
        <v>0</v>
      </c>
      <c r="AT48" s="21">
        <f t="shared" si="68"/>
        <v>0</v>
      </c>
      <c r="AU48" s="21">
        <f t="shared" si="68"/>
        <v>0</v>
      </c>
      <c r="AV48" s="21">
        <f t="shared" si="68"/>
        <v>0</v>
      </c>
      <c r="AW48" s="21">
        <f t="shared" si="68"/>
        <v>0</v>
      </c>
      <c r="AX48" s="21">
        <f t="shared" si="68"/>
        <v>0</v>
      </c>
      <c r="AY48" s="2"/>
      <c r="AZ48" s="2"/>
      <c r="BA48" s="19" t="s">
        <v>178</v>
      </c>
      <c r="BB48" s="21">
        <f>BB37/BB42</f>
        <v>0.6</v>
      </c>
      <c r="BC48" s="21">
        <f t="shared" ref="BC48:BQ48" si="69">BC37/BC42</f>
        <v>0.625</v>
      </c>
      <c r="BD48" s="21">
        <f t="shared" si="69"/>
        <v>0.6</v>
      </c>
      <c r="BE48" s="21">
        <f t="shared" si="69"/>
        <v>0.55555555555555558</v>
      </c>
      <c r="BF48" s="21">
        <f t="shared" si="69"/>
        <v>0.75</v>
      </c>
      <c r="BG48" s="21">
        <f t="shared" si="69"/>
        <v>0.5</v>
      </c>
      <c r="BH48" s="21">
        <f t="shared" si="69"/>
        <v>0.54545454545454541</v>
      </c>
      <c r="BI48" s="21">
        <f t="shared" si="69"/>
        <v>0</v>
      </c>
      <c r="BJ48" s="21">
        <f t="shared" si="69"/>
        <v>0.5</v>
      </c>
      <c r="BK48" s="21">
        <f t="shared" si="69"/>
        <v>0.5625</v>
      </c>
      <c r="BL48" s="21">
        <f t="shared" si="69"/>
        <v>0.5625</v>
      </c>
      <c r="BM48" s="21">
        <f t="shared" si="69"/>
        <v>0.5625</v>
      </c>
      <c r="BN48" s="21">
        <f t="shared" si="69"/>
        <v>0.5625</v>
      </c>
      <c r="BO48" s="21">
        <f t="shared" si="69"/>
        <v>0.5625</v>
      </c>
      <c r="BP48" s="21">
        <f t="shared" si="69"/>
        <v>0.5625</v>
      </c>
      <c r="BQ48" s="21">
        <f t="shared" si="69"/>
        <v>0.5625</v>
      </c>
      <c r="BR48" s="2"/>
    </row>
    <row r="49" spans="1:131">
      <c r="A49" t="s">
        <v>136</v>
      </c>
      <c r="B49" s="3">
        <f>MIN(ROUND(B43/2,0),B43-ROUND(B43/2,0))</f>
        <v>1</v>
      </c>
      <c r="AH49" s="8" t="s">
        <v>180</v>
      </c>
      <c r="AI49" s="23">
        <f>IF(AI41&gt;0,AI38/AI41,0)</f>
        <v>0.8</v>
      </c>
      <c r="AJ49" s="23">
        <f t="shared" ref="AJ49:AX49" si="70">IF(AJ41&gt;0,AJ38/AJ41,0)</f>
        <v>0.33333333333333331</v>
      </c>
      <c r="AK49" s="23">
        <f t="shared" si="70"/>
        <v>0.66666666666666663</v>
      </c>
      <c r="AL49" s="23">
        <f t="shared" si="70"/>
        <v>0.66666666666666663</v>
      </c>
      <c r="AM49" s="23">
        <f t="shared" si="70"/>
        <v>0.54545454545454541</v>
      </c>
      <c r="AN49" s="23">
        <f t="shared" si="70"/>
        <v>0.5</v>
      </c>
      <c r="AO49" s="23">
        <f t="shared" si="70"/>
        <v>0.8</v>
      </c>
      <c r="AP49" s="23">
        <f t="shared" si="70"/>
        <v>0.6</v>
      </c>
      <c r="AQ49" s="23">
        <f t="shared" si="70"/>
        <v>0.625</v>
      </c>
      <c r="AR49" s="23">
        <f t="shared" si="70"/>
        <v>0</v>
      </c>
      <c r="AS49" s="23">
        <f t="shared" si="70"/>
        <v>0</v>
      </c>
      <c r="AT49" s="23">
        <f t="shared" si="70"/>
        <v>0</v>
      </c>
      <c r="AU49" s="23">
        <f t="shared" si="70"/>
        <v>0</v>
      </c>
      <c r="AV49" s="23">
        <f t="shared" si="70"/>
        <v>0</v>
      </c>
      <c r="AW49" s="23">
        <f t="shared" si="70"/>
        <v>0</v>
      </c>
      <c r="AX49" s="23">
        <f t="shared" si="70"/>
        <v>0</v>
      </c>
      <c r="AY49" s="2"/>
      <c r="AZ49" s="2"/>
      <c r="BA49" s="8" t="s">
        <v>180</v>
      </c>
      <c r="BB49" s="23">
        <f>BB38/BB41</f>
        <v>0.5</v>
      </c>
      <c r="BC49" s="23">
        <f t="shared" ref="BC49:BQ49" si="71">BC38/BC41</f>
        <v>0.77777777777777779</v>
      </c>
      <c r="BD49" s="23">
        <f t="shared" si="71"/>
        <v>0.5</v>
      </c>
      <c r="BE49" s="23">
        <f t="shared" si="71"/>
        <v>0.55555555555555558</v>
      </c>
      <c r="BF49" s="23">
        <f t="shared" si="71"/>
        <v>0.75</v>
      </c>
      <c r="BG49" s="23">
        <f t="shared" si="71"/>
        <v>0.8</v>
      </c>
      <c r="BH49" s="23">
        <f t="shared" si="71"/>
        <v>0.5</v>
      </c>
      <c r="BI49" s="23" t="e">
        <f t="shared" si="71"/>
        <v>#DIV/0!</v>
      </c>
      <c r="BJ49" s="23">
        <f t="shared" si="71"/>
        <v>0.5714285714285714</v>
      </c>
      <c r="BK49" s="23">
        <f t="shared" si="71"/>
        <v>0.6</v>
      </c>
      <c r="BL49" s="23">
        <f t="shared" si="71"/>
        <v>0.6</v>
      </c>
      <c r="BM49" s="23">
        <f t="shared" si="71"/>
        <v>0.6</v>
      </c>
      <c r="BN49" s="23">
        <f t="shared" si="71"/>
        <v>0.6</v>
      </c>
      <c r="BO49" s="23">
        <f t="shared" si="71"/>
        <v>0.6</v>
      </c>
      <c r="BP49" s="23">
        <f t="shared" si="71"/>
        <v>0.6</v>
      </c>
      <c r="BQ49" s="23">
        <f t="shared" si="71"/>
        <v>0.6</v>
      </c>
      <c r="BR49" s="2"/>
    </row>
    <row r="50" spans="1:131">
      <c r="A50" t="s">
        <v>137</v>
      </c>
      <c r="B50" s="3">
        <f>MAX(ROUND(B45/2,0),B45-ROUND(B45/2,0))</f>
        <v>1</v>
      </c>
    </row>
    <row r="51" spans="1:131">
      <c r="A51" t="s">
        <v>138</v>
      </c>
      <c r="B51" s="3">
        <f>MIN(ROUND(B45/2,0),B45-ROUND(B45/2,0))</f>
        <v>0</v>
      </c>
      <c r="AH51" t="s">
        <v>187</v>
      </c>
    </row>
    <row r="52" spans="1:131">
      <c r="AH52" s="24" t="s">
        <v>174</v>
      </c>
      <c r="AI52" s="10" t="s">
        <v>8</v>
      </c>
      <c r="AJ52" s="10" t="s">
        <v>9</v>
      </c>
      <c r="AK52" s="10" t="s">
        <v>10</v>
      </c>
      <c r="AL52" s="10" t="s">
        <v>11</v>
      </c>
      <c r="AM52" s="10" t="s">
        <v>12</v>
      </c>
      <c r="AN52" s="10" t="s">
        <v>13</v>
      </c>
      <c r="AO52" s="10" t="s">
        <v>14</v>
      </c>
      <c r="AP52" s="10" t="s">
        <v>15</v>
      </c>
      <c r="AQ52" s="10" t="s">
        <v>16</v>
      </c>
      <c r="AR52" s="10" t="s">
        <v>17</v>
      </c>
      <c r="AS52" s="10" t="s">
        <v>18</v>
      </c>
      <c r="AT52" s="10" t="s">
        <v>19</v>
      </c>
      <c r="AU52" s="10" t="s">
        <v>20</v>
      </c>
      <c r="AV52" s="10" t="s">
        <v>21</v>
      </c>
      <c r="AW52" s="10" t="s">
        <v>22</v>
      </c>
      <c r="AX52" s="10" t="s">
        <v>23</v>
      </c>
      <c r="AY52" s="36"/>
      <c r="BR52" s="36"/>
    </row>
    <row r="53" spans="1:131">
      <c r="AH53" s="19" t="s">
        <v>90</v>
      </c>
      <c r="AI53" s="12">
        <f>AI41+AI42</f>
        <v>11</v>
      </c>
      <c r="AJ53" s="12">
        <f t="shared" ref="AJ53:AX53" si="72">AJ41+AJ42</f>
        <v>14</v>
      </c>
      <c r="AK53" s="12">
        <f t="shared" si="72"/>
        <v>20</v>
      </c>
      <c r="AL53" s="12">
        <f t="shared" si="72"/>
        <v>13</v>
      </c>
      <c r="AM53" s="12">
        <f t="shared" si="72"/>
        <v>23</v>
      </c>
      <c r="AN53" s="12">
        <f t="shared" si="72"/>
        <v>20</v>
      </c>
      <c r="AO53" s="12">
        <f t="shared" si="72"/>
        <v>10</v>
      </c>
      <c r="AP53" s="12">
        <f t="shared" si="72"/>
        <v>30</v>
      </c>
      <c r="AQ53" s="12">
        <f t="shared" si="72"/>
        <v>14</v>
      </c>
      <c r="AR53" s="12">
        <f t="shared" si="72"/>
        <v>0</v>
      </c>
      <c r="AS53" s="12">
        <f t="shared" si="72"/>
        <v>0</v>
      </c>
      <c r="AT53" s="12">
        <f t="shared" si="72"/>
        <v>0</v>
      </c>
      <c r="AU53" s="12">
        <f t="shared" si="72"/>
        <v>0</v>
      </c>
      <c r="AV53" s="12">
        <f t="shared" si="72"/>
        <v>0</v>
      </c>
      <c r="AW53" s="12">
        <f t="shared" si="72"/>
        <v>0</v>
      </c>
      <c r="AX53" s="12">
        <f t="shared" si="72"/>
        <v>0</v>
      </c>
    </row>
    <row r="54" spans="1:131">
      <c r="AH54" s="20" t="s">
        <v>188</v>
      </c>
      <c r="AI54" s="22">
        <f>IF(H$31&gt;0,AI53/H$31,0)</f>
        <v>2.75</v>
      </c>
      <c r="AJ54" s="22">
        <f t="shared" ref="AJ54:AX54" si="73">IF(I$31&gt;0,AJ53/I$31,0)</f>
        <v>1.75</v>
      </c>
      <c r="AK54" s="22">
        <f t="shared" si="73"/>
        <v>2.5</v>
      </c>
      <c r="AL54" s="22">
        <f t="shared" si="73"/>
        <v>2.6</v>
      </c>
      <c r="AM54" s="22">
        <f t="shared" si="73"/>
        <v>2.0909090909090908</v>
      </c>
      <c r="AN54" s="22">
        <f t="shared" si="73"/>
        <v>2.2222222222222223</v>
      </c>
      <c r="AO54" s="22">
        <f t="shared" si="73"/>
        <v>3.3333333333333335</v>
      </c>
      <c r="AP54" s="22">
        <f t="shared" si="73"/>
        <v>2.5</v>
      </c>
      <c r="AQ54" s="22">
        <f t="shared" si="73"/>
        <v>2.8</v>
      </c>
      <c r="AR54" s="22">
        <f t="shared" si="73"/>
        <v>0</v>
      </c>
      <c r="AS54" s="22">
        <f t="shared" si="73"/>
        <v>0</v>
      </c>
      <c r="AT54" s="22">
        <f t="shared" si="73"/>
        <v>0</v>
      </c>
      <c r="AU54" s="22">
        <f t="shared" si="73"/>
        <v>0</v>
      </c>
      <c r="AV54" s="22">
        <f t="shared" si="73"/>
        <v>0</v>
      </c>
      <c r="AW54" s="22">
        <f t="shared" si="73"/>
        <v>0</v>
      </c>
      <c r="AX54" s="22">
        <f t="shared" si="73"/>
        <v>0</v>
      </c>
      <c r="AY54" s="2"/>
      <c r="BR54" s="2"/>
    </row>
    <row r="55" spans="1:131">
      <c r="AH55" s="19" t="s">
        <v>86</v>
      </c>
      <c r="AI55" s="21">
        <f t="shared" ref="AI55:AX55" si="74">MIN(H40,15)+MIN(H41,15)</f>
        <v>10.85</v>
      </c>
      <c r="AJ55" s="21">
        <f t="shared" si="74"/>
        <v>18.083333333333332</v>
      </c>
      <c r="AK55" s="21">
        <f t="shared" si="74"/>
        <v>12.212121212121211</v>
      </c>
      <c r="AL55" s="21">
        <f t="shared" si="74"/>
        <v>11.809523809523808</v>
      </c>
      <c r="AM55" s="21">
        <f t="shared" si="74"/>
        <v>14.795454545454545</v>
      </c>
      <c r="AN55" s="21">
        <f t="shared" si="74"/>
        <v>13.95</v>
      </c>
      <c r="AO55" s="21">
        <f t="shared" si="74"/>
        <v>9.3000000000000007</v>
      </c>
      <c r="AP55" s="21">
        <f t="shared" si="74"/>
        <v>12.4</v>
      </c>
      <c r="AQ55" s="21">
        <f t="shared" si="74"/>
        <v>10.979166666666666</v>
      </c>
      <c r="AR55" s="21">
        <f t="shared" si="74"/>
        <v>0</v>
      </c>
      <c r="AS55" s="21">
        <f t="shared" si="74"/>
        <v>0</v>
      </c>
      <c r="AT55" s="21">
        <f t="shared" si="74"/>
        <v>0</v>
      </c>
      <c r="AU55" s="21">
        <f t="shared" si="74"/>
        <v>0</v>
      </c>
      <c r="AV55" s="21">
        <f t="shared" si="74"/>
        <v>0</v>
      </c>
      <c r="AW55" s="21">
        <f t="shared" si="74"/>
        <v>0</v>
      </c>
      <c r="AX55" s="21">
        <f t="shared" si="74"/>
        <v>0</v>
      </c>
      <c r="AY55" s="2"/>
      <c r="BR55" s="2"/>
    </row>
    <row r="56" spans="1:131">
      <c r="AH56" s="20" t="s">
        <v>91</v>
      </c>
      <c r="AI56" s="37">
        <f>IF(AI55=0,40,AI55)</f>
        <v>10.85</v>
      </c>
      <c r="AJ56" s="37">
        <f t="shared" ref="AJ56:AX56" si="75">IF(AJ55=0,40,AJ55)</f>
        <v>18.083333333333332</v>
      </c>
      <c r="AK56" s="37">
        <f t="shared" si="75"/>
        <v>12.212121212121211</v>
      </c>
      <c r="AL56" s="37">
        <f t="shared" si="75"/>
        <v>11.809523809523808</v>
      </c>
      <c r="AM56" s="37">
        <f t="shared" si="75"/>
        <v>14.795454545454545</v>
      </c>
      <c r="AN56" s="37">
        <f t="shared" si="75"/>
        <v>13.95</v>
      </c>
      <c r="AO56" s="37">
        <f t="shared" si="75"/>
        <v>9.3000000000000007</v>
      </c>
      <c r="AP56" s="37">
        <f t="shared" si="75"/>
        <v>12.4</v>
      </c>
      <c r="AQ56" s="37">
        <f t="shared" si="75"/>
        <v>10.979166666666666</v>
      </c>
      <c r="AR56" s="37">
        <f t="shared" si="75"/>
        <v>40</v>
      </c>
      <c r="AS56" s="37">
        <f t="shared" si="75"/>
        <v>40</v>
      </c>
      <c r="AT56" s="37">
        <f t="shared" si="75"/>
        <v>40</v>
      </c>
      <c r="AU56" s="37">
        <f t="shared" si="75"/>
        <v>40</v>
      </c>
      <c r="AV56" s="37">
        <f t="shared" si="75"/>
        <v>40</v>
      </c>
      <c r="AW56" s="37">
        <f t="shared" si="75"/>
        <v>40</v>
      </c>
      <c r="AX56" s="37">
        <f t="shared" si="75"/>
        <v>40</v>
      </c>
    </row>
    <row r="57" spans="1:131">
      <c r="AH57" s="19" t="s">
        <v>189</v>
      </c>
      <c r="AI57" s="21">
        <f>IF(H$31&gt;0,H34/(1-(1-H34)*(1-H36)),0)</f>
        <v>0.33333333333333337</v>
      </c>
      <c r="AJ57" s="21">
        <f t="shared" ref="AJ57:AX57" si="76">IF(I$31&gt;0,I34/(1-(1-I34)*(1-I36)),0)</f>
        <v>0.8</v>
      </c>
      <c r="AK57" s="21">
        <f t="shared" si="76"/>
        <v>0.52380952380952384</v>
      </c>
      <c r="AL57" s="21">
        <f t="shared" si="76"/>
        <v>0.53846153846153844</v>
      </c>
      <c r="AM57" s="21">
        <f t="shared" si="76"/>
        <v>0.625</v>
      </c>
      <c r="AN57" s="21">
        <f t="shared" si="76"/>
        <v>0.7142857142857143</v>
      </c>
      <c r="AO57" s="21">
        <f t="shared" si="76"/>
        <v>0.38461538461538464</v>
      </c>
      <c r="AP57" s="21">
        <f t="shared" si="76"/>
        <v>0.625</v>
      </c>
      <c r="AQ57" s="21">
        <f t="shared" si="76"/>
        <v>0.6428571428571429</v>
      </c>
      <c r="AR57" s="21">
        <f t="shared" si="76"/>
        <v>0</v>
      </c>
      <c r="AS57" s="21">
        <f t="shared" si="76"/>
        <v>0</v>
      </c>
      <c r="AT57" s="21">
        <f t="shared" si="76"/>
        <v>0</v>
      </c>
      <c r="AU57" s="21">
        <f t="shared" si="76"/>
        <v>0</v>
      </c>
      <c r="AV57" s="21">
        <f t="shared" si="76"/>
        <v>0</v>
      </c>
      <c r="AW57" s="21">
        <f t="shared" si="76"/>
        <v>0</v>
      </c>
      <c r="AX57" s="21">
        <f t="shared" si="76"/>
        <v>0</v>
      </c>
      <c r="AY57" s="2"/>
      <c r="BR57" s="2"/>
    </row>
    <row r="58" spans="1:131">
      <c r="AH58" s="8" t="s">
        <v>190</v>
      </c>
      <c r="AI58" s="23">
        <f>IF(H$31&gt;0,AI57*(1-H36),0)</f>
        <v>0.16666666666666669</v>
      </c>
      <c r="AJ58" s="23">
        <f t="shared" ref="AJ58:AX58" si="77">IF(I$31&gt;0,AJ57*(1-I36),0)</f>
        <v>0.4</v>
      </c>
      <c r="AK58" s="23">
        <f t="shared" si="77"/>
        <v>0.2857142857142857</v>
      </c>
      <c r="AL58" s="23">
        <f t="shared" si="77"/>
        <v>0.30769230769230765</v>
      </c>
      <c r="AM58" s="23">
        <f t="shared" si="77"/>
        <v>0.3125</v>
      </c>
      <c r="AN58" s="23">
        <f t="shared" si="77"/>
        <v>0.42857142857142855</v>
      </c>
      <c r="AO58" s="23">
        <f t="shared" si="77"/>
        <v>0.23076923076923078</v>
      </c>
      <c r="AP58" s="23">
        <f t="shared" si="77"/>
        <v>0.375</v>
      </c>
      <c r="AQ58" s="23">
        <f t="shared" si="77"/>
        <v>0.42857142857142866</v>
      </c>
      <c r="AR58" s="23">
        <f t="shared" si="77"/>
        <v>0</v>
      </c>
      <c r="AS58" s="23">
        <f t="shared" si="77"/>
        <v>0</v>
      </c>
      <c r="AT58" s="23">
        <f t="shared" si="77"/>
        <v>0</v>
      </c>
      <c r="AU58" s="23">
        <f t="shared" si="77"/>
        <v>0</v>
      </c>
      <c r="AV58" s="23">
        <f t="shared" si="77"/>
        <v>0</v>
      </c>
      <c r="AW58" s="23">
        <f t="shared" si="77"/>
        <v>0</v>
      </c>
      <c r="AX58" s="23">
        <f t="shared" si="77"/>
        <v>0</v>
      </c>
      <c r="AY58" s="2"/>
      <c r="BR58" s="2"/>
    </row>
    <row r="59" spans="1:131">
      <c r="AH59" s="19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</row>
    <row r="60" spans="1:131">
      <c r="K60" s="2"/>
      <c r="L60" s="2"/>
      <c r="M60" s="2"/>
      <c r="N60" s="2"/>
      <c r="O60" s="2"/>
      <c r="Q60" s="2"/>
      <c r="R60" s="2"/>
      <c r="S60" s="2"/>
      <c r="T60" s="2"/>
      <c r="U60" s="2"/>
      <c r="V60" s="2"/>
      <c r="AF60" s="2"/>
      <c r="AH60" s="20" t="s">
        <v>191</v>
      </c>
      <c r="AI60" s="15">
        <f>H$31</f>
        <v>4</v>
      </c>
      <c r="AJ60" s="15">
        <f t="shared" ref="AJ60:AX60" si="78">I$31</f>
        <v>8</v>
      </c>
      <c r="AK60" s="15">
        <f t="shared" si="78"/>
        <v>8</v>
      </c>
      <c r="AL60" s="15">
        <f t="shared" si="78"/>
        <v>5</v>
      </c>
      <c r="AM60" s="15">
        <f t="shared" si="78"/>
        <v>11</v>
      </c>
      <c r="AN60" s="15">
        <f t="shared" si="78"/>
        <v>9</v>
      </c>
      <c r="AO60" s="15">
        <f t="shared" si="78"/>
        <v>3</v>
      </c>
      <c r="AP60" s="15">
        <f t="shared" si="78"/>
        <v>12</v>
      </c>
      <c r="AQ60" s="15">
        <f t="shared" si="78"/>
        <v>5</v>
      </c>
      <c r="AR60" s="15">
        <f t="shared" si="78"/>
        <v>0</v>
      </c>
      <c r="AS60" s="15">
        <f t="shared" si="78"/>
        <v>0</v>
      </c>
      <c r="AT60" s="15">
        <f t="shared" si="78"/>
        <v>0</v>
      </c>
      <c r="AU60" s="15">
        <f t="shared" si="78"/>
        <v>0</v>
      </c>
      <c r="AV60" s="15">
        <f t="shared" si="78"/>
        <v>0</v>
      </c>
      <c r="AW60" s="15">
        <f t="shared" si="78"/>
        <v>0</v>
      </c>
      <c r="AX60" s="15">
        <f t="shared" si="78"/>
        <v>0</v>
      </c>
    </row>
    <row r="61" spans="1:131">
      <c r="G61" s="2"/>
      <c r="K61" s="2"/>
      <c r="L61" s="2"/>
      <c r="M61" s="2"/>
      <c r="N61" s="2"/>
      <c r="O61" s="2"/>
      <c r="Q61" s="2"/>
      <c r="R61" s="2"/>
      <c r="S61" s="2"/>
      <c r="T61" s="2"/>
      <c r="U61" s="2"/>
      <c r="V61" s="2"/>
    </row>
    <row r="62" spans="1:131">
      <c r="G62" s="2"/>
      <c r="K62" s="2"/>
      <c r="L62" s="2"/>
      <c r="M62" s="2"/>
      <c r="N62" s="2"/>
      <c r="O62" s="2"/>
      <c r="Q62" s="2"/>
      <c r="R62" s="2"/>
      <c r="S62" s="2"/>
      <c r="T62" s="2"/>
      <c r="U62" s="2"/>
      <c r="V62" s="2"/>
    </row>
    <row r="63" spans="1:131">
      <c r="K63" s="2"/>
      <c r="L63" s="2"/>
      <c r="M63" s="2"/>
      <c r="N63" s="2"/>
      <c r="O63" s="2"/>
      <c r="Q63" s="2"/>
      <c r="R63" s="2"/>
      <c r="S63" s="2"/>
      <c r="T63" s="2"/>
      <c r="U63" s="2"/>
      <c r="V63" s="2"/>
    </row>
    <row r="64" spans="1:131">
      <c r="N64" s="2"/>
      <c r="O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DW64" s="2"/>
      <c r="DX64" s="2"/>
      <c r="DY64" s="2"/>
      <c r="DZ64" s="2"/>
      <c r="EA64" s="2"/>
    </row>
    <row r="67" spans="11:13">
      <c r="M67" s="2"/>
    </row>
    <row r="68" spans="11:13">
      <c r="M68" s="2"/>
    </row>
    <row r="69" spans="11:13">
      <c r="K69" s="2"/>
      <c r="L69" s="2"/>
      <c r="M69" s="2"/>
    </row>
    <row r="81" spans="8:10">
      <c r="H81" s="3"/>
      <c r="I81" s="3"/>
      <c r="J81" s="3"/>
    </row>
    <row r="82" spans="8:10">
      <c r="H82" s="3"/>
      <c r="I82" s="3"/>
      <c r="J82" s="3"/>
    </row>
    <row r="83" spans="8:10">
      <c r="H83" s="3"/>
      <c r="I83" s="3"/>
      <c r="J83" s="3"/>
    </row>
    <row r="84" spans="8:10">
      <c r="H84" s="3"/>
      <c r="I84" s="3"/>
      <c r="J84" s="3"/>
    </row>
  </sheetData>
  <mergeCells count="1">
    <mergeCell ref="B1:C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FBD2-A395-4D9E-AFF3-947421D08DAB}">
  <dimension ref="A1:EG84"/>
  <sheetViews>
    <sheetView workbookViewId="0">
      <pane ySplit="1" topLeftCell="A2" activePane="bottomLeft" state="frozen"/>
      <selection pane="bottomLeft" activeCell="H6" sqref="H6"/>
      <selection activeCell="B1" sqref="B1"/>
    </sheetView>
  </sheetViews>
  <sheetFormatPr defaultRowHeight="14.45"/>
  <cols>
    <col min="1" max="1" width="22" bestFit="1" customWidth="1"/>
    <col min="2" max="2" width="7.140625" customWidth="1"/>
    <col min="3" max="3" width="14.7109375" customWidth="1"/>
    <col min="4" max="4" width="3.5703125" customWidth="1"/>
    <col min="5" max="5" width="11.7109375" customWidth="1"/>
    <col min="6" max="6" width="13.42578125" customWidth="1"/>
    <col min="7" max="7" width="7.5703125" customWidth="1"/>
    <col min="8" max="23" width="9.140625" customWidth="1"/>
    <col min="24" max="24" width="3" customWidth="1"/>
    <col min="25" max="25" width="10.42578125" bestFit="1" customWidth="1"/>
    <col min="26" max="26" width="13.28515625" bestFit="1" customWidth="1"/>
    <col min="27" max="27" width="10.7109375" customWidth="1"/>
    <col min="28" max="28" width="14.7109375" customWidth="1"/>
    <col min="29" max="29" width="8.28515625" customWidth="1"/>
    <col min="30" max="30" width="15.28515625" customWidth="1"/>
    <col min="31" max="31" width="28.140625" bestFit="1" customWidth="1"/>
    <col min="32" max="32" width="19.140625" customWidth="1"/>
    <col min="33" max="33" width="10" customWidth="1"/>
    <col min="34" max="34" width="13" customWidth="1"/>
    <col min="35" max="50" width="9.42578125" customWidth="1"/>
    <col min="51" max="51" width="3.7109375" customWidth="1"/>
    <col min="70" max="70" width="3.7109375" customWidth="1"/>
    <col min="89" max="89" width="2.42578125" customWidth="1"/>
    <col min="109" max="109" width="13.85546875" bestFit="1" customWidth="1"/>
    <col min="110" max="125" width="9.85546875" customWidth="1"/>
    <col min="127" max="127" width="11.5703125" bestFit="1" customWidth="1"/>
    <col min="128" max="128" width="8.42578125" customWidth="1"/>
    <col min="129" max="129" width="4" customWidth="1"/>
    <col min="130" max="133" width="10.7109375" customWidth="1"/>
    <col min="134" max="134" width="11" customWidth="1"/>
    <col min="135" max="135" width="12" customWidth="1"/>
    <col min="136" max="136" width="10.28515625" customWidth="1"/>
    <col min="137" max="137" width="11.28515625" customWidth="1"/>
  </cols>
  <sheetData>
    <row r="1" spans="1:137">
      <c r="A1" t="s">
        <v>140</v>
      </c>
      <c r="B1" s="48"/>
      <c r="C1" s="48"/>
      <c r="F1" s="25" t="s">
        <v>142</v>
      </c>
      <c r="G1" s="26" t="s">
        <v>143</v>
      </c>
      <c r="H1" s="27" t="str">
        <f>'Front Page'!F11</f>
        <v>Jonny</v>
      </c>
      <c r="I1" s="27" t="str">
        <f>'Front Page'!G11</f>
        <v>Marius</v>
      </c>
      <c r="J1" s="27" t="str">
        <f>'Front Page'!H11</f>
        <v>Max</v>
      </c>
      <c r="K1" s="27" t="str">
        <f>'Front Page'!I11</f>
        <v>Dan</v>
      </c>
      <c r="L1" s="27" t="str">
        <f>'Front Page'!J11</f>
        <v>Apat</v>
      </c>
      <c r="M1" s="27" t="str">
        <f>'Front Page'!K11</f>
        <v>Ed</v>
      </c>
      <c r="N1" s="27" t="str">
        <f>'Front Page'!L11</f>
        <v>Joe</v>
      </c>
      <c r="O1" s="27" t="str">
        <f>'Front Page'!M11</f>
        <v>Nate</v>
      </c>
      <c r="P1" s="27" t="str">
        <f>'Front Page'!N11</f>
        <v>Matt</v>
      </c>
      <c r="Q1" s="27" t="str">
        <f>'Front Page'!O11</f>
        <v>Player</v>
      </c>
      <c r="R1" s="27" t="str">
        <f>'Front Page'!P11</f>
        <v>Player</v>
      </c>
      <c r="S1" s="27" t="str">
        <f>'Front Page'!Q11</f>
        <v>Player</v>
      </c>
      <c r="T1" s="27" t="str">
        <f>'Front Page'!R11</f>
        <v>Player</v>
      </c>
      <c r="U1" s="27" t="str">
        <f>'Front Page'!S11</f>
        <v>Player</v>
      </c>
      <c r="V1" s="27" t="str">
        <f>'Front Page'!T11</f>
        <v>Player</v>
      </c>
      <c r="W1" s="27" t="str">
        <f>'Front Page'!U11</f>
        <v>Player</v>
      </c>
      <c r="Y1" s="9" t="s">
        <v>144</v>
      </c>
      <c r="Z1" s="18" t="s">
        <v>145</v>
      </c>
      <c r="AB1" t="s">
        <v>48</v>
      </c>
      <c r="AG1" t="s">
        <v>146</v>
      </c>
      <c r="AH1" s="9" t="s">
        <v>142</v>
      </c>
      <c r="AI1" s="10" t="str">
        <f>H1</f>
        <v>Jonny</v>
      </c>
      <c r="AJ1" s="10" t="str">
        <f t="shared" ref="AJ1:AX1" si="0">I1</f>
        <v>Marius</v>
      </c>
      <c r="AK1" s="10" t="str">
        <f t="shared" si="0"/>
        <v>Max</v>
      </c>
      <c r="AL1" s="10" t="str">
        <f t="shared" si="0"/>
        <v>Dan</v>
      </c>
      <c r="AM1" s="10" t="str">
        <f t="shared" si="0"/>
        <v>Apat</v>
      </c>
      <c r="AN1" s="10" t="str">
        <f t="shared" si="0"/>
        <v>Ed</v>
      </c>
      <c r="AO1" s="10" t="str">
        <f t="shared" si="0"/>
        <v>Joe</v>
      </c>
      <c r="AP1" s="10" t="str">
        <f t="shared" si="0"/>
        <v>Nate</v>
      </c>
      <c r="AQ1" s="10" t="str">
        <f t="shared" si="0"/>
        <v>Matt</v>
      </c>
      <c r="AR1" s="10" t="str">
        <f t="shared" si="0"/>
        <v>Player</v>
      </c>
      <c r="AS1" s="10" t="str">
        <f t="shared" si="0"/>
        <v>Player</v>
      </c>
      <c r="AT1" s="10" t="str">
        <f t="shared" si="0"/>
        <v>Player</v>
      </c>
      <c r="AU1" s="10" t="str">
        <f t="shared" si="0"/>
        <v>Player</v>
      </c>
      <c r="AV1" s="10" t="str">
        <f t="shared" si="0"/>
        <v>Player</v>
      </c>
      <c r="AW1" s="10" t="str">
        <f t="shared" si="0"/>
        <v>Player</v>
      </c>
      <c r="AX1" s="10" t="str">
        <f t="shared" si="0"/>
        <v>Player</v>
      </c>
      <c r="AY1" s="36"/>
      <c r="AZ1" t="s">
        <v>147</v>
      </c>
      <c r="BA1" s="9" t="s">
        <v>142</v>
      </c>
      <c r="BB1" s="10" t="str">
        <f>H1</f>
        <v>Jonny</v>
      </c>
      <c r="BC1" s="10" t="str">
        <f t="shared" ref="BC1:BQ1" si="1">I1</f>
        <v>Marius</v>
      </c>
      <c r="BD1" s="10" t="str">
        <f t="shared" si="1"/>
        <v>Max</v>
      </c>
      <c r="BE1" s="10" t="str">
        <f t="shared" si="1"/>
        <v>Dan</v>
      </c>
      <c r="BF1" s="10" t="str">
        <f t="shared" si="1"/>
        <v>Apat</v>
      </c>
      <c r="BG1" s="10" t="str">
        <f t="shared" si="1"/>
        <v>Ed</v>
      </c>
      <c r="BH1" s="10" t="str">
        <f t="shared" si="1"/>
        <v>Joe</v>
      </c>
      <c r="BI1" s="10" t="str">
        <f t="shared" si="1"/>
        <v>Nate</v>
      </c>
      <c r="BJ1" s="10" t="str">
        <f t="shared" si="1"/>
        <v>Matt</v>
      </c>
      <c r="BK1" s="10" t="str">
        <f t="shared" si="1"/>
        <v>Player</v>
      </c>
      <c r="BL1" s="10" t="str">
        <f t="shared" si="1"/>
        <v>Player</v>
      </c>
      <c r="BM1" s="10" t="str">
        <f t="shared" si="1"/>
        <v>Player</v>
      </c>
      <c r="BN1" s="10" t="str">
        <f t="shared" si="1"/>
        <v>Player</v>
      </c>
      <c r="BO1" s="10" t="str">
        <f t="shared" si="1"/>
        <v>Player</v>
      </c>
      <c r="BP1" s="10" t="str">
        <f t="shared" si="1"/>
        <v>Player</v>
      </c>
      <c r="BQ1" s="10" t="str">
        <f t="shared" si="1"/>
        <v>Player</v>
      </c>
      <c r="BR1" s="36"/>
      <c r="BS1" t="s">
        <v>148</v>
      </c>
      <c r="BT1" s="9" t="s">
        <v>142</v>
      </c>
      <c r="BU1" s="10" t="str">
        <f>H1</f>
        <v>Jonny</v>
      </c>
      <c r="BV1" s="10" t="str">
        <f t="shared" ref="BV1:CJ1" si="2">I1</f>
        <v>Marius</v>
      </c>
      <c r="BW1" s="10" t="str">
        <f t="shared" si="2"/>
        <v>Max</v>
      </c>
      <c r="BX1" s="10" t="str">
        <f t="shared" si="2"/>
        <v>Dan</v>
      </c>
      <c r="BY1" s="10" t="str">
        <f t="shared" si="2"/>
        <v>Apat</v>
      </c>
      <c r="BZ1" s="10" t="str">
        <f t="shared" si="2"/>
        <v>Ed</v>
      </c>
      <c r="CA1" s="10" t="str">
        <f t="shared" si="2"/>
        <v>Joe</v>
      </c>
      <c r="CB1" s="10" t="str">
        <f t="shared" si="2"/>
        <v>Nate</v>
      </c>
      <c r="CC1" s="10" t="str">
        <f t="shared" si="2"/>
        <v>Matt</v>
      </c>
      <c r="CD1" s="10" t="str">
        <f t="shared" si="2"/>
        <v>Player</v>
      </c>
      <c r="CE1" s="10" t="str">
        <f t="shared" si="2"/>
        <v>Player</v>
      </c>
      <c r="CF1" s="10" t="str">
        <f t="shared" si="2"/>
        <v>Player</v>
      </c>
      <c r="CG1" s="10" t="str">
        <f t="shared" si="2"/>
        <v>Player</v>
      </c>
      <c r="CH1" s="10" t="str">
        <f t="shared" si="2"/>
        <v>Player</v>
      </c>
      <c r="CI1" s="10" t="str">
        <f t="shared" si="2"/>
        <v>Player</v>
      </c>
      <c r="CJ1" s="10" t="str">
        <f t="shared" si="2"/>
        <v>Player</v>
      </c>
      <c r="CL1" t="s">
        <v>149</v>
      </c>
      <c r="CM1" s="9" t="s">
        <v>142</v>
      </c>
      <c r="CN1" s="10" t="str">
        <f>H1</f>
        <v>Jonny</v>
      </c>
      <c r="CO1" s="10" t="str">
        <f t="shared" ref="CO1:DC1" si="3">I1</f>
        <v>Marius</v>
      </c>
      <c r="CP1" s="10" t="str">
        <f t="shared" si="3"/>
        <v>Max</v>
      </c>
      <c r="CQ1" s="10" t="str">
        <f t="shared" si="3"/>
        <v>Dan</v>
      </c>
      <c r="CR1" s="10" t="str">
        <f t="shared" si="3"/>
        <v>Apat</v>
      </c>
      <c r="CS1" s="10" t="str">
        <f t="shared" si="3"/>
        <v>Ed</v>
      </c>
      <c r="CT1" s="10" t="str">
        <f t="shared" si="3"/>
        <v>Joe</v>
      </c>
      <c r="CU1" s="10" t="str">
        <f t="shared" si="3"/>
        <v>Nate</v>
      </c>
      <c r="CV1" s="10" t="str">
        <f t="shared" si="3"/>
        <v>Matt</v>
      </c>
      <c r="CW1" s="10" t="str">
        <f t="shared" si="3"/>
        <v>Player</v>
      </c>
      <c r="CX1" s="10" t="str">
        <f t="shared" si="3"/>
        <v>Player</v>
      </c>
      <c r="CY1" s="10" t="str">
        <f t="shared" si="3"/>
        <v>Player</v>
      </c>
      <c r="CZ1" s="10" t="str">
        <f t="shared" si="3"/>
        <v>Player</v>
      </c>
      <c r="DA1" s="10" t="str">
        <f t="shared" si="3"/>
        <v>Player</v>
      </c>
      <c r="DB1" s="10" t="str">
        <f t="shared" si="3"/>
        <v>Player</v>
      </c>
      <c r="DC1" s="10" t="str">
        <f t="shared" si="3"/>
        <v>Player</v>
      </c>
      <c r="DE1" t="s">
        <v>150</v>
      </c>
      <c r="DF1" s="9" t="s">
        <v>8</v>
      </c>
      <c r="DG1" s="9" t="s">
        <v>9</v>
      </c>
      <c r="DH1" s="9" t="s">
        <v>10</v>
      </c>
      <c r="DI1" s="9" t="s">
        <v>11</v>
      </c>
      <c r="DJ1" s="9" t="s">
        <v>12</v>
      </c>
      <c r="DK1" s="9" t="s">
        <v>13</v>
      </c>
      <c r="DL1" s="9" t="s">
        <v>14</v>
      </c>
      <c r="DM1" s="9" t="s">
        <v>15</v>
      </c>
      <c r="DN1" s="9" t="s">
        <v>16</v>
      </c>
      <c r="DO1" s="9" t="s">
        <v>17</v>
      </c>
      <c r="DP1" s="9" t="s">
        <v>18</v>
      </c>
      <c r="DQ1" s="9" t="s">
        <v>19</v>
      </c>
      <c r="DR1" s="9" t="s">
        <v>20</v>
      </c>
      <c r="DS1" s="9" t="s">
        <v>21</v>
      </c>
      <c r="DT1" s="9" t="s">
        <v>22</v>
      </c>
      <c r="DU1" s="9" t="s">
        <v>23</v>
      </c>
      <c r="DW1" t="s">
        <v>151</v>
      </c>
      <c r="DX1" s="10" t="s">
        <v>152</v>
      </c>
      <c r="DY1" s="10" t="str">
        <f>B5</f>
        <v>Us</v>
      </c>
      <c r="DZ1" s="10" t="s">
        <v>146</v>
      </c>
      <c r="EA1" s="10" t="s">
        <v>147</v>
      </c>
      <c r="EB1" s="10" t="s">
        <v>153</v>
      </c>
      <c r="EC1" s="10" t="s">
        <v>154</v>
      </c>
      <c r="ED1" s="9" t="s">
        <v>155</v>
      </c>
      <c r="EE1" s="10" t="s">
        <v>156</v>
      </c>
      <c r="EF1" s="10" t="s">
        <v>157</v>
      </c>
      <c r="EG1" s="18" t="s">
        <v>158</v>
      </c>
    </row>
    <row r="2" spans="1:137">
      <c r="A2" t="s">
        <v>159</v>
      </c>
      <c r="B2" s="28"/>
      <c r="E2" s="35" t="s">
        <v>160</v>
      </c>
      <c r="F2" s="11">
        <v>1</v>
      </c>
      <c r="G2" s="13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Y2" s="12">
        <f>IF($F2&lt;$B$10+1,COUNTA($H2:$W2),0)</f>
        <v>0</v>
      </c>
      <c r="Z2" s="12" t="str">
        <f t="shared" ref="Z2:Z30" si="4">IF($Y2&gt;0,_xlfn.CONCAT($DY2," ",$DX2),"")</f>
        <v/>
      </c>
      <c r="AB2" t="s">
        <v>51</v>
      </c>
      <c r="AC2" s="2" t="e">
        <f>MAX(H43:W43)</f>
        <v>#DIV/0!</v>
      </c>
      <c r="AD2" s="30" t="e">
        <f>_xlfn.XLOOKUP(AC2,H43:W43,$H$33:$W$33)</f>
        <v>#DIV/0!</v>
      </c>
      <c r="AE2" t="s">
        <v>52</v>
      </c>
      <c r="AH2" s="19">
        <f>$F2</f>
        <v>1</v>
      </c>
      <c r="AI2" s="12">
        <f t="shared" ref="AI2:AX17" si="5">H2*$DZ2</f>
        <v>0</v>
      </c>
      <c r="AJ2" s="12">
        <f t="shared" si="5"/>
        <v>0</v>
      </c>
      <c r="AK2" s="12">
        <f t="shared" si="5"/>
        <v>0</v>
      </c>
      <c r="AL2" s="12">
        <f t="shared" si="5"/>
        <v>0</v>
      </c>
      <c r="AM2" s="12">
        <f t="shared" si="5"/>
        <v>0</v>
      </c>
      <c r="AN2" s="12">
        <f t="shared" si="5"/>
        <v>0</v>
      </c>
      <c r="AO2" s="12">
        <f t="shared" si="5"/>
        <v>0</v>
      </c>
      <c r="AP2" s="12">
        <f t="shared" si="5"/>
        <v>0</v>
      </c>
      <c r="AQ2" s="12">
        <f t="shared" si="5"/>
        <v>0</v>
      </c>
      <c r="AR2" s="12">
        <f t="shared" si="5"/>
        <v>0</v>
      </c>
      <c r="AS2" s="12">
        <f t="shared" si="5"/>
        <v>0</v>
      </c>
      <c r="AT2" s="12">
        <f t="shared" si="5"/>
        <v>0</v>
      </c>
      <c r="AU2" s="12">
        <f t="shared" si="5"/>
        <v>0</v>
      </c>
      <c r="AV2" s="12">
        <f t="shared" si="5"/>
        <v>0</v>
      </c>
      <c r="AW2" s="12">
        <f t="shared" si="5"/>
        <v>0</v>
      </c>
      <c r="AX2" s="12">
        <f t="shared" si="5"/>
        <v>0</v>
      </c>
      <c r="BA2" s="19">
        <f>$F2</f>
        <v>1</v>
      </c>
      <c r="BB2" s="12">
        <f t="shared" ref="BB2:BQ17" si="6">H2*$EA2</f>
        <v>0</v>
      </c>
      <c r="BC2" s="12">
        <f t="shared" si="6"/>
        <v>0</v>
      </c>
      <c r="BD2" s="12">
        <f t="shared" si="6"/>
        <v>0</v>
      </c>
      <c r="BE2" s="12">
        <f t="shared" si="6"/>
        <v>0</v>
      </c>
      <c r="BF2" s="12">
        <f t="shared" si="6"/>
        <v>0</v>
      </c>
      <c r="BG2" s="12">
        <f t="shared" si="6"/>
        <v>0</v>
      </c>
      <c r="BH2" s="12">
        <f t="shared" si="6"/>
        <v>0</v>
      </c>
      <c r="BI2" s="12">
        <f t="shared" si="6"/>
        <v>0</v>
      </c>
      <c r="BJ2" s="12">
        <f t="shared" si="6"/>
        <v>0</v>
      </c>
      <c r="BK2" s="12">
        <f t="shared" si="6"/>
        <v>0</v>
      </c>
      <c r="BL2" s="12">
        <f t="shared" si="6"/>
        <v>0</v>
      </c>
      <c r="BM2" s="12">
        <f t="shared" si="6"/>
        <v>0</v>
      </c>
      <c r="BN2" s="12">
        <f t="shared" si="6"/>
        <v>0</v>
      </c>
      <c r="BO2" s="12">
        <f t="shared" si="6"/>
        <v>0</v>
      </c>
      <c r="BP2" s="12">
        <f t="shared" si="6"/>
        <v>0</v>
      </c>
      <c r="BQ2" s="12">
        <f t="shared" si="6"/>
        <v>0</v>
      </c>
      <c r="BT2" s="19">
        <f>$F2</f>
        <v>1</v>
      </c>
      <c r="BU2" s="12">
        <f t="shared" ref="BU2:CJ17" si="7">H2*$EB2</f>
        <v>0</v>
      </c>
      <c r="BV2" s="12">
        <f t="shared" si="7"/>
        <v>0</v>
      </c>
      <c r="BW2" s="12">
        <f t="shared" si="7"/>
        <v>0</v>
      </c>
      <c r="BX2" s="12">
        <f t="shared" si="7"/>
        <v>0</v>
      </c>
      <c r="BY2" s="12">
        <f t="shared" si="7"/>
        <v>0</v>
      </c>
      <c r="BZ2" s="12">
        <f t="shared" si="7"/>
        <v>0</v>
      </c>
      <c r="CA2" s="12">
        <f t="shared" si="7"/>
        <v>0</v>
      </c>
      <c r="CB2" s="12">
        <f t="shared" si="7"/>
        <v>0</v>
      </c>
      <c r="CC2" s="12">
        <f t="shared" si="7"/>
        <v>0</v>
      </c>
      <c r="CD2" s="12">
        <f t="shared" si="7"/>
        <v>0</v>
      </c>
      <c r="CE2" s="12">
        <f t="shared" si="7"/>
        <v>0</v>
      </c>
      <c r="CF2" s="12">
        <f t="shared" si="7"/>
        <v>0</v>
      </c>
      <c r="CG2" s="12">
        <f t="shared" si="7"/>
        <v>0</v>
      </c>
      <c r="CH2" s="12">
        <f t="shared" si="7"/>
        <v>0</v>
      </c>
      <c r="CI2" s="12">
        <f t="shared" si="7"/>
        <v>0</v>
      </c>
      <c r="CJ2" s="12">
        <f t="shared" si="7"/>
        <v>0</v>
      </c>
      <c r="CM2" s="19">
        <f>$F2</f>
        <v>1</v>
      </c>
      <c r="CN2" s="12">
        <f t="shared" ref="CN2:DC17" si="8">H2*$EC2</f>
        <v>0</v>
      </c>
      <c r="CO2" s="12">
        <f t="shared" si="8"/>
        <v>0</v>
      </c>
      <c r="CP2" s="12">
        <f t="shared" si="8"/>
        <v>0</v>
      </c>
      <c r="CQ2" s="12">
        <f t="shared" si="8"/>
        <v>0</v>
      </c>
      <c r="CR2" s="12">
        <f t="shared" si="8"/>
        <v>0</v>
      </c>
      <c r="CS2" s="12">
        <f t="shared" si="8"/>
        <v>0</v>
      </c>
      <c r="CT2" s="12">
        <f t="shared" si="8"/>
        <v>0</v>
      </c>
      <c r="CU2" s="12">
        <f t="shared" si="8"/>
        <v>0</v>
      </c>
      <c r="CV2" s="12">
        <f t="shared" si="8"/>
        <v>0</v>
      </c>
      <c r="CW2" s="12">
        <f t="shared" si="8"/>
        <v>0</v>
      </c>
      <c r="CX2" s="12">
        <f t="shared" si="8"/>
        <v>0</v>
      </c>
      <c r="CY2" s="12">
        <f t="shared" si="8"/>
        <v>0</v>
      </c>
      <c r="CZ2" s="12">
        <f t="shared" si="8"/>
        <v>0</v>
      </c>
      <c r="DA2" s="12">
        <f t="shared" si="8"/>
        <v>0</v>
      </c>
      <c r="DB2" s="12">
        <f t="shared" si="8"/>
        <v>0</v>
      </c>
      <c r="DC2" s="12">
        <f t="shared" si="8"/>
        <v>0</v>
      </c>
      <c r="DF2" s="19">
        <f>IF($DY1="Op",H2,0)</f>
        <v>0</v>
      </c>
      <c r="DG2" s="19">
        <f t="shared" ref="DG2:DU17" si="9">IF($DY1="Op",I2,0)</f>
        <v>0</v>
      </c>
      <c r="DH2" s="19">
        <f t="shared" si="9"/>
        <v>0</v>
      </c>
      <c r="DI2" s="19">
        <f t="shared" si="9"/>
        <v>0</v>
      </c>
      <c r="DJ2" s="19">
        <f t="shared" si="9"/>
        <v>0</v>
      </c>
      <c r="DK2" s="19">
        <f t="shared" si="9"/>
        <v>0</v>
      </c>
      <c r="DL2" s="19">
        <f t="shared" si="9"/>
        <v>0</v>
      </c>
      <c r="DM2" s="19">
        <f t="shared" si="9"/>
        <v>0</v>
      </c>
      <c r="DN2" s="19">
        <f t="shared" si="9"/>
        <v>0</v>
      </c>
      <c r="DO2" s="19">
        <f t="shared" si="9"/>
        <v>0</v>
      </c>
      <c r="DP2" s="19">
        <f t="shared" si="9"/>
        <v>0</v>
      </c>
      <c r="DQ2" s="19">
        <f t="shared" si="9"/>
        <v>0</v>
      </c>
      <c r="DR2" s="19">
        <f t="shared" si="9"/>
        <v>0</v>
      </c>
      <c r="DS2" s="19">
        <f t="shared" si="9"/>
        <v>0</v>
      </c>
      <c r="DT2" s="19">
        <f t="shared" si="9"/>
        <v>0</v>
      </c>
      <c r="DU2" s="19">
        <f t="shared" si="9"/>
        <v>0</v>
      </c>
      <c r="DX2" s="12" t="str">
        <f>IF(MOD($G2,2)=0,"hold","break")</f>
        <v>hold</v>
      </c>
      <c r="DY2" s="15" t="str">
        <f>IF(DX2="break",DY1,IF(DY1="Op","Us","Op"))</f>
        <v>Op</v>
      </c>
      <c r="DZ2" s="15">
        <f>IF($Y2=$B$6,IF($DY2="Us",1,0),0)</f>
        <v>0</v>
      </c>
      <c r="EA2" s="15">
        <f t="shared" ref="EA2:EA30" si="10">IF(DY1="Op",ROUNDUP($G2/2,0),ROUNDDOWN($G2/2,0))*$Y2/5</f>
        <v>0</v>
      </c>
      <c r="EB2" s="15">
        <f t="shared" ref="EB2:EB30" si="11">($G2-$EA2)*$Y2/5</f>
        <v>0</v>
      </c>
      <c r="EC2" s="15">
        <f>IF($Y2=$B$6,IF($DY2="Op",1,0),0)</f>
        <v>0</v>
      </c>
      <c r="ED2" s="20" t="str">
        <f>IF($Z2="Us hold",$G2,"")</f>
        <v/>
      </c>
      <c r="EE2" s="20" t="str">
        <f>IF($Z2="Us break",$G2,"")</f>
        <v/>
      </c>
      <c r="EF2" s="20" t="str">
        <f>IF($Z2="Op hold",$G2,"")</f>
        <v/>
      </c>
      <c r="EG2" s="20" t="str">
        <f>IF($Z2="Op break",$G2,"")</f>
        <v/>
      </c>
    </row>
    <row r="3" spans="1:137">
      <c r="E3" t="s">
        <v>161</v>
      </c>
      <c r="F3" s="14">
        <v>2</v>
      </c>
      <c r="G3" s="16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Y3" s="15">
        <f t="shared" ref="Y3:Y30" si="12">IF($F3&lt;$B$10+1,COUNTA($H3:$W3),0)</f>
        <v>0</v>
      </c>
      <c r="Z3" s="15" t="str">
        <f t="shared" si="4"/>
        <v/>
      </c>
      <c r="AB3" t="s">
        <v>73</v>
      </c>
      <c r="AC3" s="2">
        <f>MAX(AI57:AX57)</f>
        <v>0</v>
      </c>
      <c r="AD3" s="30" t="str">
        <f>_xlfn.XLOOKUP(AC3,AI57:AX57,$AI$52:$AX$52)</f>
        <v>Player 1</v>
      </c>
      <c r="AE3" t="s">
        <v>74</v>
      </c>
      <c r="AH3" s="19">
        <f t="shared" ref="AH3:AH30" si="13">$F3</f>
        <v>2</v>
      </c>
      <c r="AI3" s="12">
        <f t="shared" si="5"/>
        <v>0</v>
      </c>
      <c r="AJ3" s="12">
        <f t="shared" si="5"/>
        <v>0</v>
      </c>
      <c r="AK3" s="12">
        <f t="shared" si="5"/>
        <v>0</v>
      </c>
      <c r="AL3" s="12">
        <f t="shared" si="5"/>
        <v>0</v>
      </c>
      <c r="AM3" s="12">
        <f t="shared" si="5"/>
        <v>0</v>
      </c>
      <c r="AN3" s="12">
        <f t="shared" si="5"/>
        <v>0</v>
      </c>
      <c r="AO3" s="12">
        <f t="shared" si="5"/>
        <v>0</v>
      </c>
      <c r="AP3" s="12">
        <f t="shared" si="5"/>
        <v>0</v>
      </c>
      <c r="AQ3" s="12">
        <f t="shared" si="5"/>
        <v>0</v>
      </c>
      <c r="AR3" s="12">
        <f t="shared" si="5"/>
        <v>0</v>
      </c>
      <c r="AS3" s="12">
        <f t="shared" si="5"/>
        <v>0</v>
      </c>
      <c r="AT3" s="12">
        <f t="shared" si="5"/>
        <v>0</v>
      </c>
      <c r="AU3" s="12">
        <f t="shared" si="5"/>
        <v>0</v>
      </c>
      <c r="AV3" s="12">
        <f t="shared" si="5"/>
        <v>0</v>
      </c>
      <c r="AW3" s="12">
        <f t="shared" si="5"/>
        <v>0</v>
      </c>
      <c r="AX3" s="12">
        <f t="shared" si="5"/>
        <v>0</v>
      </c>
      <c r="BA3" s="19">
        <f t="shared" ref="BA3:BA30" si="14">$F3</f>
        <v>2</v>
      </c>
      <c r="BB3" s="12">
        <f t="shared" si="6"/>
        <v>0</v>
      </c>
      <c r="BC3" s="12">
        <f t="shared" si="6"/>
        <v>0</v>
      </c>
      <c r="BD3" s="12">
        <f t="shared" si="6"/>
        <v>0</v>
      </c>
      <c r="BE3" s="12">
        <f t="shared" si="6"/>
        <v>0</v>
      </c>
      <c r="BF3" s="12">
        <f t="shared" si="6"/>
        <v>0</v>
      </c>
      <c r="BG3" s="12">
        <f t="shared" si="6"/>
        <v>0</v>
      </c>
      <c r="BH3" s="12">
        <f t="shared" si="6"/>
        <v>0</v>
      </c>
      <c r="BI3" s="12">
        <f t="shared" si="6"/>
        <v>0</v>
      </c>
      <c r="BJ3" s="12">
        <f t="shared" si="6"/>
        <v>0</v>
      </c>
      <c r="BK3" s="12">
        <f t="shared" si="6"/>
        <v>0</v>
      </c>
      <c r="BL3" s="12">
        <f t="shared" si="6"/>
        <v>0</v>
      </c>
      <c r="BM3" s="12">
        <f t="shared" si="6"/>
        <v>0</v>
      </c>
      <c r="BN3" s="12">
        <f t="shared" si="6"/>
        <v>0</v>
      </c>
      <c r="BO3" s="12">
        <f t="shared" si="6"/>
        <v>0</v>
      </c>
      <c r="BP3" s="12">
        <f t="shared" si="6"/>
        <v>0</v>
      </c>
      <c r="BQ3" s="12">
        <f t="shared" si="6"/>
        <v>0</v>
      </c>
      <c r="BT3" s="19">
        <f t="shared" ref="BT3:BT30" si="15">$F3</f>
        <v>2</v>
      </c>
      <c r="BU3" s="12">
        <f t="shared" si="7"/>
        <v>0</v>
      </c>
      <c r="BV3" s="12">
        <f t="shared" si="7"/>
        <v>0</v>
      </c>
      <c r="BW3" s="12">
        <f t="shared" si="7"/>
        <v>0</v>
      </c>
      <c r="BX3" s="12">
        <f t="shared" si="7"/>
        <v>0</v>
      </c>
      <c r="BY3" s="12">
        <f t="shared" si="7"/>
        <v>0</v>
      </c>
      <c r="BZ3" s="12">
        <f t="shared" si="7"/>
        <v>0</v>
      </c>
      <c r="CA3" s="12">
        <f t="shared" si="7"/>
        <v>0</v>
      </c>
      <c r="CB3" s="12">
        <f t="shared" si="7"/>
        <v>0</v>
      </c>
      <c r="CC3" s="12">
        <f t="shared" si="7"/>
        <v>0</v>
      </c>
      <c r="CD3" s="12">
        <f t="shared" si="7"/>
        <v>0</v>
      </c>
      <c r="CE3" s="12">
        <f t="shared" si="7"/>
        <v>0</v>
      </c>
      <c r="CF3" s="12">
        <f t="shared" si="7"/>
        <v>0</v>
      </c>
      <c r="CG3" s="12">
        <f t="shared" si="7"/>
        <v>0</v>
      </c>
      <c r="CH3" s="12">
        <f t="shared" si="7"/>
        <v>0</v>
      </c>
      <c r="CI3" s="12">
        <f t="shared" si="7"/>
        <v>0</v>
      </c>
      <c r="CJ3" s="12">
        <f t="shared" si="7"/>
        <v>0</v>
      </c>
      <c r="CM3" s="19">
        <f t="shared" ref="CM3:CM30" si="16">$F3</f>
        <v>2</v>
      </c>
      <c r="CN3" s="12">
        <f t="shared" si="8"/>
        <v>0</v>
      </c>
      <c r="CO3" s="12">
        <f t="shared" si="8"/>
        <v>0</v>
      </c>
      <c r="CP3" s="12">
        <f t="shared" si="8"/>
        <v>0</v>
      </c>
      <c r="CQ3" s="12">
        <f t="shared" si="8"/>
        <v>0</v>
      </c>
      <c r="CR3" s="12">
        <f t="shared" si="8"/>
        <v>0</v>
      </c>
      <c r="CS3" s="12">
        <f t="shared" si="8"/>
        <v>0</v>
      </c>
      <c r="CT3" s="12">
        <f t="shared" si="8"/>
        <v>0</v>
      </c>
      <c r="CU3" s="12">
        <f t="shared" si="8"/>
        <v>0</v>
      </c>
      <c r="CV3" s="12">
        <f t="shared" si="8"/>
        <v>0</v>
      </c>
      <c r="CW3" s="12">
        <f t="shared" si="8"/>
        <v>0</v>
      </c>
      <c r="CX3" s="12">
        <f t="shared" si="8"/>
        <v>0</v>
      </c>
      <c r="CY3" s="12">
        <f t="shared" si="8"/>
        <v>0</v>
      </c>
      <c r="CZ3" s="12">
        <f t="shared" si="8"/>
        <v>0</v>
      </c>
      <c r="DA3" s="12">
        <f t="shared" si="8"/>
        <v>0</v>
      </c>
      <c r="DB3" s="12">
        <f t="shared" si="8"/>
        <v>0</v>
      </c>
      <c r="DC3" s="12">
        <f t="shared" si="8"/>
        <v>0</v>
      </c>
      <c r="DF3" s="19">
        <f t="shared" ref="DF3:DU30" si="17">IF($DY2="Op",H3,0)</f>
        <v>0</v>
      </c>
      <c r="DG3" s="19">
        <f t="shared" si="9"/>
        <v>0</v>
      </c>
      <c r="DH3" s="19">
        <f t="shared" si="9"/>
        <v>0</v>
      </c>
      <c r="DI3" s="19">
        <f t="shared" si="9"/>
        <v>0</v>
      </c>
      <c r="DJ3" s="19">
        <f t="shared" si="9"/>
        <v>0</v>
      </c>
      <c r="DK3" s="19">
        <f t="shared" si="9"/>
        <v>0</v>
      </c>
      <c r="DL3" s="19">
        <f t="shared" si="9"/>
        <v>0</v>
      </c>
      <c r="DM3" s="19">
        <f t="shared" si="9"/>
        <v>0</v>
      </c>
      <c r="DN3" s="19">
        <f t="shared" si="9"/>
        <v>0</v>
      </c>
      <c r="DO3" s="19">
        <f t="shared" si="9"/>
        <v>0</v>
      </c>
      <c r="DP3" s="19">
        <f t="shared" si="9"/>
        <v>0</v>
      </c>
      <c r="DQ3" s="19">
        <f t="shared" si="9"/>
        <v>0</v>
      </c>
      <c r="DR3" s="19">
        <f t="shared" si="9"/>
        <v>0</v>
      </c>
      <c r="DS3" s="19">
        <f t="shared" si="9"/>
        <v>0</v>
      </c>
      <c r="DT3" s="19">
        <f t="shared" si="9"/>
        <v>0</v>
      </c>
      <c r="DU3" s="19">
        <f t="shared" si="9"/>
        <v>0</v>
      </c>
      <c r="DX3" s="15" t="str">
        <f>IF(MOD('Game (3)'!$G3,2)=0,"hold","break")</f>
        <v>hold</v>
      </c>
      <c r="DY3" s="15" t="str">
        <f t="shared" ref="DY3:DY30" si="18">IF(DX3="break",DY2,IF(DY2="Op","Us","Op"))</f>
        <v>Us</v>
      </c>
      <c r="DZ3" s="15">
        <f t="shared" ref="DZ3:DZ30" si="19">IF($Y3=$B$6,IF($DY3="Us",1,0),0)</f>
        <v>0</v>
      </c>
      <c r="EA3" s="15">
        <f t="shared" si="10"/>
        <v>0</v>
      </c>
      <c r="EB3" s="15">
        <f t="shared" si="11"/>
        <v>0</v>
      </c>
      <c r="EC3" s="15">
        <f t="shared" ref="EC3:EC30" si="20">IF($Y3=$B$6,IF($DY3="Op",1,0),0)</f>
        <v>0</v>
      </c>
      <c r="ED3" s="20" t="str">
        <f t="shared" ref="ED3:ED30" si="21">IF($Z3="Us hold",$G3,"")</f>
        <v/>
      </c>
      <c r="EE3" s="20" t="str">
        <f t="shared" ref="EE3:EE30" si="22">IF($Z3="Us break",$G3,"")</f>
        <v/>
      </c>
      <c r="EF3" s="20" t="str">
        <f t="shared" ref="EF3:EF30" si="23">IF($Z3="Op hold",$G3,"")</f>
        <v/>
      </c>
      <c r="EG3" s="20" t="str">
        <f t="shared" ref="EG3:EG30" si="24">IF($Z3="Op break",$G3,"")</f>
        <v/>
      </c>
    </row>
    <row r="4" spans="1:137">
      <c r="E4" t="s">
        <v>162</v>
      </c>
      <c r="F4" s="11">
        <v>3</v>
      </c>
      <c r="G4" s="13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12">
        <f t="shared" si="12"/>
        <v>0</v>
      </c>
      <c r="Z4" s="12" t="str">
        <f t="shared" si="4"/>
        <v/>
      </c>
      <c r="AB4" t="s">
        <v>78</v>
      </c>
      <c r="AC4" s="2">
        <f>MAX(AI46:AX46)</f>
        <v>0</v>
      </c>
      <c r="AD4" s="30" t="str">
        <f>_xlfn.XLOOKUP(AC4,AI46:AX46,$AI$45:$AX$45)</f>
        <v>Jonny</v>
      </c>
      <c r="AE4" t="s">
        <v>79</v>
      </c>
      <c r="AH4" s="19">
        <f t="shared" si="13"/>
        <v>3</v>
      </c>
      <c r="AI4" s="12">
        <f t="shared" si="5"/>
        <v>0</v>
      </c>
      <c r="AJ4" s="12">
        <f t="shared" si="5"/>
        <v>0</v>
      </c>
      <c r="AK4" s="12">
        <f t="shared" si="5"/>
        <v>0</v>
      </c>
      <c r="AL4" s="12">
        <f t="shared" si="5"/>
        <v>0</v>
      </c>
      <c r="AM4" s="12">
        <f t="shared" si="5"/>
        <v>0</v>
      </c>
      <c r="AN4" s="12">
        <f t="shared" si="5"/>
        <v>0</v>
      </c>
      <c r="AO4" s="12">
        <f t="shared" si="5"/>
        <v>0</v>
      </c>
      <c r="AP4" s="12">
        <f t="shared" si="5"/>
        <v>0</v>
      </c>
      <c r="AQ4" s="12">
        <f t="shared" si="5"/>
        <v>0</v>
      </c>
      <c r="AR4" s="12">
        <f t="shared" si="5"/>
        <v>0</v>
      </c>
      <c r="AS4" s="12">
        <f t="shared" si="5"/>
        <v>0</v>
      </c>
      <c r="AT4" s="12">
        <f t="shared" si="5"/>
        <v>0</v>
      </c>
      <c r="AU4" s="12">
        <f t="shared" si="5"/>
        <v>0</v>
      </c>
      <c r="AV4" s="12">
        <f t="shared" si="5"/>
        <v>0</v>
      </c>
      <c r="AW4" s="12">
        <f t="shared" si="5"/>
        <v>0</v>
      </c>
      <c r="AX4" s="12">
        <f t="shared" si="5"/>
        <v>0</v>
      </c>
      <c r="BA4" s="19">
        <f t="shared" si="14"/>
        <v>3</v>
      </c>
      <c r="BB4" s="12">
        <f t="shared" si="6"/>
        <v>0</v>
      </c>
      <c r="BC4" s="12">
        <f t="shared" si="6"/>
        <v>0</v>
      </c>
      <c r="BD4" s="12">
        <f t="shared" si="6"/>
        <v>0</v>
      </c>
      <c r="BE4" s="12">
        <f t="shared" si="6"/>
        <v>0</v>
      </c>
      <c r="BF4" s="12">
        <f t="shared" si="6"/>
        <v>0</v>
      </c>
      <c r="BG4" s="12">
        <f t="shared" si="6"/>
        <v>0</v>
      </c>
      <c r="BH4" s="12">
        <f t="shared" si="6"/>
        <v>0</v>
      </c>
      <c r="BI4" s="12">
        <f t="shared" si="6"/>
        <v>0</v>
      </c>
      <c r="BJ4" s="12">
        <f t="shared" si="6"/>
        <v>0</v>
      </c>
      <c r="BK4" s="12">
        <f t="shared" si="6"/>
        <v>0</v>
      </c>
      <c r="BL4" s="12">
        <f t="shared" si="6"/>
        <v>0</v>
      </c>
      <c r="BM4" s="12">
        <f t="shared" si="6"/>
        <v>0</v>
      </c>
      <c r="BN4" s="12">
        <f t="shared" si="6"/>
        <v>0</v>
      </c>
      <c r="BO4" s="12">
        <f t="shared" si="6"/>
        <v>0</v>
      </c>
      <c r="BP4" s="12">
        <f t="shared" si="6"/>
        <v>0</v>
      </c>
      <c r="BQ4" s="12">
        <f t="shared" si="6"/>
        <v>0</v>
      </c>
      <c r="BT4" s="19">
        <f t="shared" si="15"/>
        <v>3</v>
      </c>
      <c r="BU4" s="12">
        <f t="shared" si="7"/>
        <v>0</v>
      </c>
      <c r="BV4" s="12">
        <f t="shared" si="7"/>
        <v>0</v>
      </c>
      <c r="BW4" s="12">
        <f t="shared" si="7"/>
        <v>0</v>
      </c>
      <c r="BX4" s="12">
        <f t="shared" si="7"/>
        <v>0</v>
      </c>
      <c r="BY4" s="12">
        <f t="shared" si="7"/>
        <v>0</v>
      </c>
      <c r="BZ4" s="12">
        <f t="shared" si="7"/>
        <v>0</v>
      </c>
      <c r="CA4" s="12">
        <f t="shared" si="7"/>
        <v>0</v>
      </c>
      <c r="CB4" s="12">
        <f t="shared" si="7"/>
        <v>0</v>
      </c>
      <c r="CC4" s="12">
        <f t="shared" si="7"/>
        <v>0</v>
      </c>
      <c r="CD4" s="12">
        <f t="shared" si="7"/>
        <v>0</v>
      </c>
      <c r="CE4" s="12">
        <f t="shared" si="7"/>
        <v>0</v>
      </c>
      <c r="CF4" s="12">
        <f t="shared" si="7"/>
        <v>0</v>
      </c>
      <c r="CG4" s="12">
        <f t="shared" si="7"/>
        <v>0</v>
      </c>
      <c r="CH4" s="12">
        <f t="shared" si="7"/>
        <v>0</v>
      </c>
      <c r="CI4" s="12">
        <f t="shared" si="7"/>
        <v>0</v>
      </c>
      <c r="CJ4" s="12">
        <f t="shared" si="7"/>
        <v>0</v>
      </c>
      <c r="CM4" s="19">
        <f t="shared" si="16"/>
        <v>3</v>
      </c>
      <c r="CN4" s="12">
        <f t="shared" si="8"/>
        <v>0</v>
      </c>
      <c r="CO4" s="12">
        <f t="shared" si="8"/>
        <v>0</v>
      </c>
      <c r="CP4" s="12">
        <f t="shared" si="8"/>
        <v>0</v>
      </c>
      <c r="CQ4" s="12">
        <f t="shared" si="8"/>
        <v>0</v>
      </c>
      <c r="CR4" s="12">
        <f t="shared" si="8"/>
        <v>0</v>
      </c>
      <c r="CS4" s="12">
        <f t="shared" si="8"/>
        <v>0</v>
      </c>
      <c r="CT4" s="12">
        <f t="shared" si="8"/>
        <v>0</v>
      </c>
      <c r="CU4" s="12">
        <f t="shared" si="8"/>
        <v>0</v>
      </c>
      <c r="CV4" s="12">
        <f t="shared" si="8"/>
        <v>0</v>
      </c>
      <c r="CW4" s="12">
        <f t="shared" si="8"/>
        <v>0</v>
      </c>
      <c r="CX4" s="12">
        <f t="shared" si="8"/>
        <v>0</v>
      </c>
      <c r="CY4" s="12">
        <f t="shared" si="8"/>
        <v>0</v>
      </c>
      <c r="CZ4" s="12">
        <f t="shared" si="8"/>
        <v>0</v>
      </c>
      <c r="DA4" s="12">
        <f t="shared" si="8"/>
        <v>0</v>
      </c>
      <c r="DB4" s="12">
        <f t="shared" si="8"/>
        <v>0</v>
      </c>
      <c r="DC4" s="12">
        <f t="shared" si="8"/>
        <v>0</v>
      </c>
      <c r="DF4" s="19">
        <f t="shared" si="17"/>
        <v>0</v>
      </c>
      <c r="DG4" s="19">
        <f t="shared" si="9"/>
        <v>0</v>
      </c>
      <c r="DH4" s="19">
        <f t="shared" si="9"/>
        <v>0</v>
      </c>
      <c r="DI4" s="19">
        <f t="shared" si="9"/>
        <v>0</v>
      </c>
      <c r="DJ4" s="19">
        <f t="shared" si="9"/>
        <v>0</v>
      </c>
      <c r="DK4" s="19">
        <f t="shared" si="9"/>
        <v>0</v>
      </c>
      <c r="DL4" s="19">
        <f t="shared" si="9"/>
        <v>0</v>
      </c>
      <c r="DM4" s="19">
        <f t="shared" si="9"/>
        <v>0</v>
      </c>
      <c r="DN4" s="19">
        <f t="shared" si="9"/>
        <v>0</v>
      </c>
      <c r="DO4" s="19">
        <f t="shared" si="9"/>
        <v>0</v>
      </c>
      <c r="DP4" s="19">
        <f t="shared" si="9"/>
        <v>0</v>
      </c>
      <c r="DQ4" s="19">
        <f t="shared" si="9"/>
        <v>0</v>
      </c>
      <c r="DR4" s="19">
        <f t="shared" si="9"/>
        <v>0</v>
      </c>
      <c r="DS4" s="19">
        <f t="shared" si="9"/>
        <v>0</v>
      </c>
      <c r="DT4" s="19">
        <f t="shared" si="9"/>
        <v>0</v>
      </c>
      <c r="DU4" s="19">
        <f t="shared" si="9"/>
        <v>0</v>
      </c>
      <c r="DX4" s="12" t="str">
        <f>IF(MOD('Game (3)'!$G4,2)=0,"hold","break")</f>
        <v>hold</v>
      </c>
      <c r="DY4" s="15" t="str">
        <f t="shared" si="18"/>
        <v>Op</v>
      </c>
      <c r="DZ4" s="15">
        <f t="shared" si="19"/>
        <v>0</v>
      </c>
      <c r="EA4" s="15">
        <f t="shared" si="10"/>
        <v>0</v>
      </c>
      <c r="EB4" s="15">
        <f t="shared" si="11"/>
        <v>0</v>
      </c>
      <c r="EC4" s="15">
        <f t="shared" si="20"/>
        <v>0</v>
      </c>
      <c r="ED4" s="20" t="str">
        <f t="shared" si="21"/>
        <v/>
      </c>
      <c r="EE4" s="20" t="str">
        <f t="shared" si="22"/>
        <v/>
      </c>
      <c r="EF4" s="20" t="str">
        <f t="shared" si="23"/>
        <v/>
      </c>
      <c r="EG4" s="20" t="str">
        <f t="shared" si="24"/>
        <v/>
      </c>
    </row>
    <row r="5" spans="1:137">
      <c r="A5" t="s">
        <v>163</v>
      </c>
      <c r="B5" s="28" t="s">
        <v>164</v>
      </c>
      <c r="F5" s="14">
        <v>4</v>
      </c>
      <c r="G5" s="16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15">
        <f t="shared" si="12"/>
        <v>0</v>
      </c>
      <c r="Z5" s="15" t="str">
        <f t="shared" si="4"/>
        <v/>
      </c>
      <c r="AB5" t="s">
        <v>83</v>
      </c>
      <c r="AC5" s="2">
        <f>MAX(AI58:AX58)</f>
        <v>0</v>
      </c>
      <c r="AD5" s="30" t="str">
        <f>_xlfn.XLOOKUP(AC5,AI58:AX58,$AI$52:$AX$52)</f>
        <v>Player 1</v>
      </c>
      <c r="AE5" t="s">
        <v>84</v>
      </c>
      <c r="AH5" s="19">
        <f t="shared" si="13"/>
        <v>4</v>
      </c>
      <c r="AI5" s="12">
        <f t="shared" si="5"/>
        <v>0</v>
      </c>
      <c r="AJ5" s="12">
        <f t="shared" si="5"/>
        <v>0</v>
      </c>
      <c r="AK5" s="12">
        <f t="shared" si="5"/>
        <v>0</v>
      </c>
      <c r="AL5" s="12">
        <f t="shared" si="5"/>
        <v>0</v>
      </c>
      <c r="AM5" s="12">
        <f t="shared" si="5"/>
        <v>0</v>
      </c>
      <c r="AN5" s="12">
        <f t="shared" si="5"/>
        <v>0</v>
      </c>
      <c r="AO5" s="12">
        <f t="shared" si="5"/>
        <v>0</v>
      </c>
      <c r="AP5" s="12">
        <f t="shared" si="5"/>
        <v>0</v>
      </c>
      <c r="AQ5" s="12">
        <f t="shared" si="5"/>
        <v>0</v>
      </c>
      <c r="AR5" s="12">
        <f t="shared" si="5"/>
        <v>0</v>
      </c>
      <c r="AS5" s="12">
        <f t="shared" si="5"/>
        <v>0</v>
      </c>
      <c r="AT5" s="12">
        <f t="shared" si="5"/>
        <v>0</v>
      </c>
      <c r="AU5" s="12">
        <f t="shared" si="5"/>
        <v>0</v>
      </c>
      <c r="AV5" s="12">
        <f t="shared" si="5"/>
        <v>0</v>
      </c>
      <c r="AW5" s="12">
        <f t="shared" si="5"/>
        <v>0</v>
      </c>
      <c r="AX5" s="12">
        <f t="shared" si="5"/>
        <v>0</v>
      </c>
      <c r="BA5" s="19">
        <f t="shared" si="14"/>
        <v>4</v>
      </c>
      <c r="BB5" s="12">
        <f t="shared" si="6"/>
        <v>0</v>
      </c>
      <c r="BC5" s="12">
        <f t="shared" si="6"/>
        <v>0</v>
      </c>
      <c r="BD5" s="12">
        <f t="shared" si="6"/>
        <v>0</v>
      </c>
      <c r="BE5" s="12">
        <f t="shared" si="6"/>
        <v>0</v>
      </c>
      <c r="BF5" s="12">
        <f t="shared" si="6"/>
        <v>0</v>
      </c>
      <c r="BG5" s="12">
        <f t="shared" si="6"/>
        <v>0</v>
      </c>
      <c r="BH5" s="12">
        <f t="shared" si="6"/>
        <v>0</v>
      </c>
      <c r="BI5" s="12">
        <f t="shared" si="6"/>
        <v>0</v>
      </c>
      <c r="BJ5" s="12">
        <f t="shared" si="6"/>
        <v>0</v>
      </c>
      <c r="BK5" s="12">
        <f t="shared" si="6"/>
        <v>0</v>
      </c>
      <c r="BL5" s="12">
        <f t="shared" si="6"/>
        <v>0</v>
      </c>
      <c r="BM5" s="12">
        <f t="shared" si="6"/>
        <v>0</v>
      </c>
      <c r="BN5" s="12">
        <f t="shared" si="6"/>
        <v>0</v>
      </c>
      <c r="BO5" s="12">
        <f t="shared" si="6"/>
        <v>0</v>
      </c>
      <c r="BP5" s="12">
        <f t="shared" si="6"/>
        <v>0</v>
      </c>
      <c r="BQ5" s="12">
        <f t="shared" si="6"/>
        <v>0</v>
      </c>
      <c r="BT5" s="19">
        <f t="shared" si="15"/>
        <v>4</v>
      </c>
      <c r="BU5" s="12">
        <f t="shared" si="7"/>
        <v>0</v>
      </c>
      <c r="BV5" s="12">
        <f t="shared" si="7"/>
        <v>0</v>
      </c>
      <c r="BW5" s="12">
        <f t="shared" si="7"/>
        <v>0</v>
      </c>
      <c r="BX5" s="12">
        <f t="shared" si="7"/>
        <v>0</v>
      </c>
      <c r="BY5" s="12">
        <f t="shared" si="7"/>
        <v>0</v>
      </c>
      <c r="BZ5" s="12">
        <f t="shared" si="7"/>
        <v>0</v>
      </c>
      <c r="CA5" s="12">
        <f t="shared" si="7"/>
        <v>0</v>
      </c>
      <c r="CB5" s="12">
        <f t="shared" si="7"/>
        <v>0</v>
      </c>
      <c r="CC5" s="12">
        <f t="shared" si="7"/>
        <v>0</v>
      </c>
      <c r="CD5" s="12">
        <f t="shared" si="7"/>
        <v>0</v>
      </c>
      <c r="CE5" s="12">
        <f t="shared" si="7"/>
        <v>0</v>
      </c>
      <c r="CF5" s="12">
        <f t="shared" si="7"/>
        <v>0</v>
      </c>
      <c r="CG5" s="12">
        <f t="shared" si="7"/>
        <v>0</v>
      </c>
      <c r="CH5" s="12">
        <f t="shared" si="7"/>
        <v>0</v>
      </c>
      <c r="CI5" s="12">
        <f t="shared" si="7"/>
        <v>0</v>
      </c>
      <c r="CJ5" s="12">
        <f t="shared" si="7"/>
        <v>0</v>
      </c>
      <c r="CM5" s="19">
        <f t="shared" si="16"/>
        <v>4</v>
      </c>
      <c r="CN5" s="12">
        <f t="shared" si="8"/>
        <v>0</v>
      </c>
      <c r="CO5" s="12">
        <f t="shared" si="8"/>
        <v>0</v>
      </c>
      <c r="CP5" s="12">
        <f t="shared" si="8"/>
        <v>0</v>
      </c>
      <c r="CQ5" s="12">
        <f t="shared" si="8"/>
        <v>0</v>
      </c>
      <c r="CR5" s="12">
        <f t="shared" si="8"/>
        <v>0</v>
      </c>
      <c r="CS5" s="12">
        <f t="shared" si="8"/>
        <v>0</v>
      </c>
      <c r="CT5" s="12">
        <f t="shared" si="8"/>
        <v>0</v>
      </c>
      <c r="CU5" s="12">
        <f t="shared" si="8"/>
        <v>0</v>
      </c>
      <c r="CV5" s="12">
        <f t="shared" si="8"/>
        <v>0</v>
      </c>
      <c r="CW5" s="12">
        <f t="shared" si="8"/>
        <v>0</v>
      </c>
      <c r="CX5" s="12">
        <f t="shared" si="8"/>
        <v>0</v>
      </c>
      <c r="CY5" s="12">
        <f t="shared" si="8"/>
        <v>0</v>
      </c>
      <c r="CZ5" s="12">
        <f t="shared" si="8"/>
        <v>0</v>
      </c>
      <c r="DA5" s="12">
        <f t="shared" si="8"/>
        <v>0</v>
      </c>
      <c r="DB5" s="12">
        <f t="shared" si="8"/>
        <v>0</v>
      </c>
      <c r="DC5" s="12">
        <f t="shared" si="8"/>
        <v>0</v>
      </c>
      <c r="DF5" s="19">
        <f t="shared" si="17"/>
        <v>0</v>
      </c>
      <c r="DG5" s="19">
        <f t="shared" si="9"/>
        <v>0</v>
      </c>
      <c r="DH5" s="19">
        <f t="shared" si="9"/>
        <v>0</v>
      </c>
      <c r="DI5" s="19">
        <f t="shared" si="9"/>
        <v>0</v>
      </c>
      <c r="DJ5" s="19">
        <f t="shared" si="9"/>
        <v>0</v>
      </c>
      <c r="DK5" s="19">
        <f t="shared" si="9"/>
        <v>0</v>
      </c>
      <c r="DL5" s="19">
        <f t="shared" si="9"/>
        <v>0</v>
      </c>
      <c r="DM5" s="19">
        <f t="shared" si="9"/>
        <v>0</v>
      </c>
      <c r="DN5" s="19">
        <f t="shared" si="9"/>
        <v>0</v>
      </c>
      <c r="DO5" s="19">
        <f t="shared" si="9"/>
        <v>0</v>
      </c>
      <c r="DP5" s="19">
        <f t="shared" si="9"/>
        <v>0</v>
      </c>
      <c r="DQ5" s="19">
        <f t="shared" si="9"/>
        <v>0</v>
      </c>
      <c r="DR5" s="19">
        <f t="shared" si="9"/>
        <v>0</v>
      </c>
      <c r="DS5" s="19">
        <f t="shared" si="9"/>
        <v>0</v>
      </c>
      <c r="DT5" s="19">
        <f t="shared" si="9"/>
        <v>0</v>
      </c>
      <c r="DU5" s="19">
        <f t="shared" si="9"/>
        <v>0</v>
      </c>
      <c r="DX5" s="15" t="str">
        <f>IF(MOD('Game (3)'!$G5,2)=0,"hold","break")</f>
        <v>hold</v>
      </c>
      <c r="DY5" s="15" t="str">
        <f t="shared" si="18"/>
        <v>Us</v>
      </c>
      <c r="DZ5" s="15">
        <f t="shared" si="19"/>
        <v>0</v>
      </c>
      <c r="EA5" s="15">
        <f t="shared" si="10"/>
        <v>0</v>
      </c>
      <c r="EB5" s="15">
        <f t="shared" si="11"/>
        <v>0</v>
      </c>
      <c r="EC5" s="15">
        <f t="shared" si="20"/>
        <v>0</v>
      </c>
      <c r="ED5" s="20" t="str">
        <f t="shared" si="21"/>
        <v/>
      </c>
      <c r="EE5" s="20" t="str">
        <f t="shared" si="22"/>
        <v/>
      </c>
      <c r="EF5" s="20" t="str">
        <f t="shared" si="23"/>
        <v/>
      </c>
      <c r="EG5" s="20" t="str">
        <f t="shared" si="24"/>
        <v/>
      </c>
    </row>
    <row r="6" spans="1:137">
      <c r="A6" t="s">
        <v>165</v>
      </c>
      <c r="B6" s="28">
        <v>5</v>
      </c>
      <c r="F6" s="11">
        <v>5</v>
      </c>
      <c r="G6" s="13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Y6" s="12">
        <f t="shared" si="12"/>
        <v>0</v>
      </c>
      <c r="Z6" s="12" t="str">
        <f t="shared" si="4"/>
        <v/>
      </c>
      <c r="AB6" t="s">
        <v>88</v>
      </c>
      <c r="AC6" s="2">
        <f>MAX(AI48:AX48)</f>
        <v>0</v>
      </c>
      <c r="AD6" s="30" t="str">
        <f>_xlfn.XLOOKUP(AC6,AI48:AX48,$AI$45:$AX$45)</f>
        <v>Jonny</v>
      </c>
      <c r="AE6" t="s">
        <v>89</v>
      </c>
      <c r="AH6" s="19">
        <f t="shared" si="13"/>
        <v>5</v>
      </c>
      <c r="AI6" s="12">
        <f t="shared" si="5"/>
        <v>0</v>
      </c>
      <c r="AJ6" s="12">
        <f t="shared" si="5"/>
        <v>0</v>
      </c>
      <c r="AK6" s="12">
        <f t="shared" si="5"/>
        <v>0</v>
      </c>
      <c r="AL6" s="12">
        <f t="shared" si="5"/>
        <v>0</v>
      </c>
      <c r="AM6" s="12">
        <f t="shared" si="5"/>
        <v>0</v>
      </c>
      <c r="AN6" s="12">
        <f t="shared" si="5"/>
        <v>0</v>
      </c>
      <c r="AO6" s="12">
        <f t="shared" si="5"/>
        <v>0</v>
      </c>
      <c r="AP6" s="12">
        <f t="shared" si="5"/>
        <v>0</v>
      </c>
      <c r="AQ6" s="12">
        <f t="shared" si="5"/>
        <v>0</v>
      </c>
      <c r="AR6" s="12">
        <f t="shared" si="5"/>
        <v>0</v>
      </c>
      <c r="AS6" s="12">
        <f t="shared" si="5"/>
        <v>0</v>
      </c>
      <c r="AT6" s="12">
        <f t="shared" si="5"/>
        <v>0</v>
      </c>
      <c r="AU6" s="12">
        <f t="shared" si="5"/>
        <v>0</v>
      </c>
      <c r="AV6" s="12">
        <f t="shared" si="5"/>
        <v>0</v>
      </c>
      <c r="AW6" s="12">
        <f t="shared" si="5"/>
        <v>0</v>
      </c>
      <c r="AX6" s="12">
        <f t="shared" si="5"/>
        <v>0</v>
      </c>
      <c r="BA6" s="19">
        <f t="shared" si="14"/>
        <v>5</v>
      </c>
      <c r="BB6" s="12">
        <f t="shared" si="6"/>
        <v>0</v>
      </c>
      <c r="BC6" s="12">
        <f t="shared" si="6"/>
        <v>0</v>
      </c>
      <c r="BD6" s="12">
        <f t="shared" si="6"/>
        <v>0</v>
      </c>
      <c r="BE6" s="12">
        <f t="shared" si="6"/>
        <v>0</v>
      </c>
      <c r="BF6" s="12">
        <f t="shared" si="6"/>
        <v>0</v>
      </c>
      <c r="BG6" s="12">
        <f t="shared" si="6"/>
        <v>0</v>
      </c>
      <c r="BH6" s="12">
        <f t="shared" si="6"/>
        <v>0</v>
      </c>
      <c r="BI6" s="12">
        <f t="shared" si="6"/>
        <v>0</v>
      </c>
      <c r="BJ6" s="12">
        <f t="shared" si="6"/>
        <v>0</v>
      </c>
      <c r="BK6" s="12">
        <f t="shared" si="6"/>
        <v>0</v>
      </c>
      <c r="BL6" s="12">
        <f t="shared" si="6"/>
        <v>0</v>
      </c>
      <c r="BM6" s="12">
        <f t="shared" si="6"/>
        <v>0</v>
      </c>
      <c r="BN6" s="12">
        <f t="shared" si="6"/>
        <v>0</v>
      </c>
      <c r="BO6" s="12">
        <f t="shared" si="6"/>
        <v>0</v>
      </c>
      <c r="BP6" s="12">
        <f t="shared" si="6"/>
        <v>0</v>
      </c>
      <c r="BQ6" s="12">
        <f t="shared" si="6"/>
        <v>0</v>
      </c>
      <c r="BT6" s="19">
        <f t="shared" si="15"/>
        <v>5</v>
      </c>
      <c r="BU6" s="12">
        <f t="shared" si="7"/>
        <v>0</v>
      </c>
      <c r="BV6" s="12">
        <f t="shared" si="7"/>
        <v>0</v>
      </c>
      <c r="BW6" s="12">
        <f t="shared" si="7"/>
        <v>0</v>
      </c>
      <c r="BX6" s="12">
        <f t="shared" si="7"/>
        <v>0</v>
      </c>
      <c r="BY6" s="12">
        <f t="shared" si="7"/>
        <v>0</v>
      </c>
      <c r="BZ6" s="12">
        <f t="shared" si="7"/>
        <v>0</v>
      </c>
      <c r="CA6" s="12">
        <f t="shared" si="7"/>
        <v>0</v>
      </c>
      <c r="CB6" s="12">
        <f t="shared" si="7"/>
        <v>0</v>
      </c>
      <c r="CC6" s="12">
        <f t="shared" si="7"/>
        <v>0</v>
      </c>
      <c r="CD6" s="12">
        <f t="shared" si="7"/>
        <v>0</v>
      </c>
      <c r="CE6" s="12">
        <f t="shared" si="7"/>
        <v>0</v>
      </c>
      <c r="CF6" s="12">
        <f t="shared" si="7"/>
        <v>0</v>
      </c>
      <c r="CG6" s="12">
        <f t="shared" si="7"/>
        <v>0</v>
      </c>
      <c r="CH6" s="12">
        <f t="shared" si="7"/>
        <v>0</v>
      </c>
      <c r="CI6" s="12">
        <f t="shared" si="7"/>
        <v>0</v>
      </c>
      <c r="CJ6" s="12">
        <f t="shared" si="7"/>
        <v>0</v>
      </c>
      <c r="CM6" s="19">
        <f t="shared" si="16"/>
        <v>5</v>
      </c>
      <c r="CN6" s="12">
        <f t="shared" si="8"/>
        <v>0</v>
      </c>
      <c r="CO6" s="12">
        <f t="shared" si="8"/>
        <v>0</v>
      </c>
      <c r="CP6" s="12">
        <f t="shared" si="8"/>
        <v>0</v>
      </c>
      <c r="CQ6" s="12">
        <f t="shared" si="8"/>
        <v>0</v>
      </c>
      <c r="CR6" s="12">
        <f t="shared" si="8"/>
        <v>0</v>
      </c>
      <c r="CS6" s="12">
        <f t="shared" si="8"/>
        <v>0</v>
      </c>
      <c r="CT6" s="12">
        <f t="shared" si="8"/>
        <v>0</v>
      </c>
      <c r="CU6" s="12">
        <f t="shared" si="8"/>
        <v>0</v>
      </c>
      <c r="CV6" s="12">
        <f t="shared" si="8"/>
        <v>0</v>
      </c>
      <c r="CW6" s="12">
        <f t="shared" si="8"/>
        <v>0</v>
      </c>
      <c r="CX6" s="12">
        <f t="shared" si="8"/>
        <v>0</v>
      </c>
      <c r="CY6" s="12">
        <f t="shared" si="8"/>
        <v>0</v>
      </c>
      <c r="CZ6" s="12">
        <f t="shared" si="8"/>
        <v>0</v>
      </c>
      <c r="DA6" s="12">
        <f t="shared" si="8"/>
        <v>0</v>
      </c>
      <c r="DB6" s="12">
        <f t="shared" si="8"/>
        <v>0</v>
      </c>
      <c r="DC6" s="12">
        <f t="shared" si="8"/>
        <v>0</v>
      </c>
      <c r="DF6" s="19">
        <f t="shared" si="17"/>
        <v>0</v>
      </c>
      <c r="DG6" s="19">
        <f t="shared" si="9"/>
        <v>0</v>
      </c>
      <c r="DH6" s="19">
        <f t="shared" si="9"/>
        <v>0</v>
      </c>
      <c r="DI6" s="19">
        <f t="shared" si="9"/>
        <v>0</v>
      </c>
      <c r="DJ6" s="19">
        <f t="shared" si="9"/>
        <v>0</v>
      </c>
      <c r="DK6" s="19">
        <f t="shared" si="9"/>
        <v>0</v>
      </c>
      <c r="DL6" s="19">
        <f t="shared" si="9"/>
        <v>0</v>
      </c>
      <c r="DM6" s="19">
        <f t="shared" si="9"/>
        <v>0</v>
      </c>
      <c r="DN6" s="19">
        <f t="shared" si="9"/>
        <v>0</v>
      </c>
      <c r="DO6" s="19">
        <f t="shared" si="9"/>
        <v>0</v>
      </c>
      <c r="DP6" s="19">
        <f t="shared" si="9"/>
        <v>0</v>
      </c>
      <c r="DQ6" s="19">
        <f t="shared" si="9"/>
        <v>0</v>
      </c>
      <c r="DR6" s="19">
        <f t="shared" si="9"/>
        <v>0</v>
      </c>
      <c r="DS6" s="19">
        <f t="shared" si="9"/>
        <v>0</v>
      </c>
      <c r="DT6" s="19">
        <f t="shared" si="9"/>
        <v>0</v>
      </c>
      <c r="DU6" s="19">
        <f t="shared" si="9"/>
        <v>0</v>
      </c>
      <c r="DX6" s="12" t="str">
        <f>IF(MOD('Game (3)'!$G6,2)=0,"hold","break")</f>
        <v>hold</v>
      </c>
      <c r="DY6" s="15" t="str">
        <f t="shared" si="18"/>
        <v>Op</v>
      </c>
      <c r="DZ6" s="15">
        <f t="shared" si="19"/>
        <v>0</v>
      </c>
      <c r="EA6" s="15">
        <f t="shared" si="10"/>
        <v>0</v>
      </c>
      <c r="EB6" s="15">
        <f t="shared" si="11"/>
        <v>0</v>
      </c>
      <c r="EC6" s="15">
        <f t="shared" si="20"/>
        <v>0</v>
      </c>
      <c r="ED6" s="20" t="str">
        <f t="shared" si="21"/>
        <v/>
      </c>
      <c r="EE6" s="20" t="str">
        <f t="shared" si="22"/>
        <v/>
      </c>
      <c r="EF6" s="20" t="str">
        <f t="shared" si="23"/>
        <v/>
      </c>
      <c r="EG6" s="20" t="str">
        <f t="shared" si="24"/>
        <v/>
      </c>
    </row>
    <row r="7" spans="1:137">
      <c r="F7" s="14">
        <v>6</v>
      </c>
      <c r="G7" s="16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Y7" s="15">
        <f t="shared" si="12"/>
        <v>0</v>
      </c>
      <c r="Z7" s="15" t="str">
        <f t="shared" si="4"/>
        <v/>
      </c>
      <c r="AB7" t="s">
        <v>93</v>
      </c>
      <c r="AC7" s="2">
        <f>MAX(AI53:AX53)</f>
        <v>0</v>
      </c>
      <c r="AD7" s="30" t="str">
        <f>_xlfn.XLOOKUP(AC7,AI53:AX53,AI52:AX52)</f>
        <v>Player 1</v>
      </c>
      <c r="AE7" t="s">
        <v>94</v>
      </c>
      <c r="AH7" s="19">
        <f t="shared" si="13"/>
        <v>6</v>
      </c>
      <c r="AI7" s="12">
        <f t="shared" si="5"/>
        <v>0</v>
      </c>
      <c r="AJ7" s="12">
        <f t="shared" si="5"/>
        <v>0</v>
      </c>
      <c r="AK7" s="12">
        <f t="shared" si="5"/>
        <v>0</v>
      </c>
      <c r="AL7" s="12">
        <f t="shared" si="5"/>
        <v>0</v>
      </c>
      <c r="AM7" s="12">
        <f t="shared" si="5"/>
        <v>0</v>
      </c>
      <c r="AN7" s="12">
        <f t="shared" si="5"/>
        <v>0</v>
      </c>
      <c r="AO7" s="12">
        <f t="shared" si="5"/>
        <v>0</v>
      </c>
      <c r="AP7" s="12">
        <f t="shared" si="5"/>
        <v>0</v>
      </c>
      <c r="AQ7" s="12">
        <f t="shared" si="5"/>
        <v>0</v>
      </c>
      <c r="AR7" s="12">
        <f t="shared" si="5"/>
        <v>0</v>
      </c>
      <c r="AS7" s="12">
        <f t="shared" si="5"/>
        <v>0</v>
      </c>
      <c r="AT7" s="12">
        <f t="shared" si="5"/>
        <v>0</v>
      </c>
      <c r="AU7" s="12">
        <f t="shared" si="5"/>
        <v>0</v>
      </c>
      <c r="AV7" s="12">
        <f t="shared" si="5"/>
        <v>0</v>
      </c>
      <c r="AW7" s="12">
        <f t="shared" si="5"/>
        <v>0</v>
      </c>
      <c r="AX7" s="12">
        <f t="shared" si="5"/>
        <v>0</v>
      </c>
      <c r="BA7" s="19">
        <f t="shared" si="14"/>
        <v>6</v>
      </c>
      <c r="BB7" s="12">
        <f t="shared" si="6"/>
        <v>0</v>
      </c>
      <c r="BC7" s="12">
        <f t="shared" si="6"/>
        <v>0</v>
      </c>
      <c r="BD7" s="12">
        <f t="shared" si="6"/>
        <v>0</v>
      </c>
      <c r="BE7" s="12">
        <f t="shared" si="6"/>
        <v>0</v>
      </c>
      <c r="BF7" s="12">
        <f t="shared" si="6"/>
        <v>0</v>
      </c>
      <c r="BG7" s="12">
        <f t="shared" si="6"/>
        <v>0</v>
      </c>
      <c r="BH7" s="12">
        <f t="shared" si="6"/>
        <v>0</v>
      </c>
      <c r="BI7" s="12">
        <f t="shared" si="6"/>
        <v>0</v>
      </c>
      <c r="BJ7" s="12">
        <f t="shared" si="6"/>
        <v>0</v>
      </c>
      <c r="BK7" s="12">
        <f t="shared" si="6"/>
        <v>0</v>
      </c>
      <c r="BL7" s="12">
        <f t="shared" si="6"/>
        <v>0</v>
      </c>
      <c r="BM7" s="12">
        <f t="shared" si="6"/>
        <v>0</v>
      </c>
      <c r="BN7" s="12">
        <f t="shared" si="6"/>
        <v>0</v>
      </c>
      <c r="BO7" s="12">
        <f t="shared" si="6"/>
        <v>0</v>
      </c>
      <c r="BP7" s="12">
        <f t="shared" si="6"/>
        <v>0</v>
      </c>
      <c r="BQ7" s="12">
        <f t="shared" si="6"/>
        <v>0</v>
      </c>
      <c r="BT7" s="19">
        <f t="shared" si="15"/>
        <v>6</v>
      </c>
      <c r="BU7" s="12">
        <f t="shared" si="7"/>
        <v>0</v>
      </c>
      <c r="BV7" s="12">
        <f t="shared" si="7"/>
        <v>0</v>
      </c>
      <c r="BW7" s="12">
        <f t="shared" si="7"/>
        <v>0</v>
      </c>
      <c r="BX7" s="12">
        <f t="shared" si="7"/>
        <v>0</v>
      </c>
      <c r="BY7" s="12">
        <f t="shared" si="7"/>
        <v>0</v>
      </c>
      <c r="BZ7" s="12">
        <f t="shared" si="7"/>
        <v>0</v>
      </c>
      <c r="CA7" s="12">
        <f t="shared" si="7"/>
        <v>0</v>
      </c>
      <c r="CB7" s="12">
        <f t="shared" si="7"/>
        <v>0</v>
      </c>
      <c r="CC7" s="12">
        <f t="shared" si="7"/>
        <v>0</v>
      </c>
      <c r="CD7" s="12">
        <f t="shared" si="7"/>
        <v>0</v>
      </c>
      <c r="CE7" s="12">
        <f t="shared" si="7"/>
        <v>0</v>
      </c>
      <c r="CF7" s="12">
        <f t="shared" si="7"/>
        <v>0</v>
      </c>
      <c r="CG7" s="12">
        <f t="shared" si="7"/>
        <v>0</v>
      </c>
      <c r="CH7" s="12">
        <f t="shared" si="7"/>
        <v>0</v>
      </c>
      <c r="CI7" s="12">
        <f t="shared" si="7"/>
        <v>0</v>
      </c>
      <c r="CJ7" s="12">
        <f t="shared" si="7"/>
        <v>0</v>
      </c>
      <c r="CM7" s="19">
        <f t="shared" si="16"/>
        <v>6</v>
      </c>
      <c r="CN7" s="12">
        <f t="shared" si="8"/>
        <v>0</v>
      </c>
      <c r="CO7" s="12">
        <f t="shared" si="8"/>
        <v>0</v>
      </c>
      <c r="CP7" s="12">
        <f t="shared" si="8"/>
        <v>0</v>
      </c>
      <c r="CQ7" s="12">
        <f t="shared" si="8"/>
        <v>0</v>
      </c>
      <c r="CR7" s="12">
        <f t="shared" si="8"/>
        <v>0</v>
      </c>
      <c r="CS7" s="12">
        <f t="shared" si="8"/>
        <v>0</v>
      </c>
      <c r="CT7" s="12">
        <f t="shared" si="8"/>
        <v>0</v>
      </c>
      <c r="CU7" s="12">
        <f t="shared" si="8"/>
        <v>0</v>
      </c>
      <c r="CV7" s="12">
        <f t="shared" si="8"/>
        <v>0</v>
      </c>
      <c r="CW7" s="12">
        <f t="shared" si="8"/>
        <v>0</v>
      </c>
      <c r="CX7" s="12">
        <f t="shared" si="8"/>
        <v>0</v>
      </c>
      <c r="CY7" s="12">
        <f t="shared" si="8"/>
        <v>0</v>
      </c>
      <c r="CZ7" s="12">
        <f t="shared" si="8"/>
        <v>0</v>
      </c>
      <c r="DA7" s="12">
        <f t="shared" si="8"/>
        <v>0</v>
      </c>
      <c r="DB7" s="12">
        <f t="shared" si="8"/>
        <v>0</v>
      </c>
      <c r="DC7" s="12">
        <f t="shared" si="8"/>
        <v>0</v>
      </c>
      <c r="DF7" s="19">
        <f t="shared" si="17"/>
        <v>0</v>
      </c>
      <c r="DG7" s="19">
        <f t="shared" si="9"/>
        <v>0</v>
      </c>
      <c r="DH7" s="19">
        <f t="shared" si="9"/>
        <v>0</v>
      </c>
      <c r="DI7" s="19">
        <f t="shared" si="9"/>
        <v>0</v>
      </c>
      <c r="DJ7" s="19">
        <f t="shared" si="9"/>
        <v>0</v>
      </c>
      <c r="DK7" s="19">
        <f t="shared" si="9"/>
        <v>0</v>
      </c>
      <c r="DL7" s="19">
        <f t="shared" si="9"/>
        <v>0</v>
      </c>
      <c r="DM7" s="19">
        <f t="shared" si="9"/>
        <v>0</v>
      </c>
      <c r="DN7" s="19">
        <f t="shared" si="9"/>
        <v>0</v>
      </c>
      <c r="DO7" s="19">
        <f t="shared" si="9"/>
        <v>0</v>
      </c>
      <c r="DP7" s="19">
        <f t="shared" si="9"/>
        <v>0</v>
      </c>
      <c r="DQ7" s="19">
        <f t="shared" si="9"/>
        <v>0</v>
      </c>
      <c r="DR7" s="19">
        <f t="shared" si="9"/>
        <v>0</v>
      </c>
      <c r="DS7" s="19">
        <f t="shared" si="9"/>
        <v>0</v>
      </c>
      <c r="DT7" s="19">
        <f t="shared" si="9"/>
        <v>0</v>
      </c>
      <c r="DU7" s="19">
        <f t="shared" si="9"/>
        <v>0</v>
      </c>
      <c r="DX7" s="15" t="str">
        <f>IF(MOD('Game (3)'!$G7,2)=0,"hold","break")</f>
        <v>hold</v>
      </c>
      <c r="DY7" s="15" t="str">
        <f t="shared" si="18"/>
        <v>Us</v>
      </c>
      <c r="DZ7" s="15">
        <f t="shared" si="19"/>
        <v>0</v>
      </c>
      <c r="EA7" s="15">
        <f t="shared" si="10"/>
        <v>0</v>
      </c>
      <c r="EB7" s="15">
        <f t="shared" si="11"/>
        <v>0</v>
      </c>
      <c r="EC7" s="15">
        <f t="shared" si="20"/>
        <v>0</v>
      </c>
      <c r="ED7" s="20" t="str">
        <f t="shared" si="21"/>
        <v/>
      </c>
      <c r="EE7" s="20" t="str">
        <f t="shared" si="22"/>
        <v/>
      </c>
      <c r="EF7" s="20" t="str">
        <f t="shared" si="23"/>
        <v/>
      </c>
      <c r="EG7" s="20" t="str">
        <f t="shared" si="24"/>
        <v/>
      </c>
    </row>
    <row r="8" spans="1:137">
      <c r="A8" s="1" t="s">
        <v>166</v>
      </c>
      <c r="B8" s="1"/>
      <c r="F8" s="11">
        <v>7</v>
      </c>
      <c r="G8" s="13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12">
        <f t="shared" si="12"/>
        <v>0</v>
      </c>
      <c r="Z8" s="12" t="str">
        <f t="shared" si="4"/>
        <v/>
      </c>
      <c r="AB8" t="s">
        <v>96</v>
      </c>
      <c r="AC8" s="2">
        <f>MAX(AI54:AX54)</f>
        <v>0</v>
      </c>
      <c r="AD8" s="30" t="str">
        <f>_xlfn.XLOOKUP(AC8,AI54:AX54,AI52:AX52)</f>
        <v>Player 1</v>
      </c>
      <c r="AE8" t="s">
        <v>97</v>
      </c>
      <c r="AH8" s="19">
        <f t="shared" si="13"/>
        <v>7</v>
      </c>
      <c r="AI8" s="12">
        <f t="shared" si="5"/>
        <v>0</v>
      </c>
      <c r="AJ8" s="12">
        <f t="shared" si="5"/>
        <v>0</v>
      </c>
      <c r="AK8" s="12">
        <f t="shared" si="5"/>
        <v>0</v>
      </c>
      <c r="AL8" s="12">
        <f t="shared" si="5"/>
        <v>0</v>
      </c>
      <c r="AM8" s="12">
        <f t="shared" si="5"/>
        <v>0</v>
      </c>
      <c r="AN8" s="12">
        <f t="shared" si="5"/>
        <v>0</v>
      </c>
      <c r="AO8" s="12">
        <f t="shared" si="5"/>
        <v>0</v>
      </c>
      <c r="AP8" s="12">
        <f t="shared" si="5"/>
        <v>0</v>
      </c>
      <c r="AQ8" s="12">
        <f t="shared" si="5"/>
        <v>0</v>
      </c>
      <c r="AR8" s="12">
        <f t="shared" si="5"/>
        <v>0</v>
      </c>
      <c r="AS8" s="12">
        <f t="shared" si="5"/>
        <v>0</v>
      </c>
      <c r="AT8" s="12">
        <f t="shared" si="5"/>
        <v>0</v>
      </c>
      <c r="AU8" s="12">
        <f t="shared" si="5"/>
        <v>0</v>
      </c>
      <c r="AV8" s="12">
        <f t="shared" si="5"/>
        <v>0</v>
      </c>
      <c r="AW8" s="12">
        <f t="shared" si="5"/>
        <v>0</v>
      </c>
      <c r="AX8" s="12">
        <f t="shared" si="5"/>
        <v>0</v>
      </c>
      <c r="BA8" s="19">
        <f t="shared" si="14"/>
        <v>7</v>
      </c>
      <c r="BB8" s="12">
        <f t="shared" si="6"/>
        <v>0</v>
      </c>
      <c r="BC8" s="12">
        <f t="shared" si="6"/>
        <v>0</v>
      </c>
      <c r="BD8" s="12">
        <f t="shared" si="6"/>
        <v>0</v>
      </c>
      <c r="BE8" s="12">
        <f t="shared" si="6"/>
        <v>0</v>
      </c>
      <c r="BF8" s="12">
        <f t="shared" si="6"/>
        <v>0</v>
      </c>
      <c r="BG8" s="12">
        <f t="shared" si="6"/>
        <v>0</v>
      </c>
      <c r="BH8" s="12">
        <f t="shared" si="6"/>
        <v>0</v>
      </c>
      <c r="BI8" s="12">
        <f t="shared" si="6"/>
        <v>0</v>
      </c>
      <c r="BJ8" s="12">
        <f t="shared" si="6"/>
        <v>0</v>
      </c>
      <c r="BK8" s="12">
        <f t="shared" si="6"/>
        <v>0</v>
      </c>
      <c r="BL8" s="12">
        <f t="shared" si="6"/>
        <v>0</v>
      </c>
      <c r="BM8" s="12">
        <f t="shared" si="6"/>
        <v>0</v>
      </c>
      <c r="BN8" s="12">
        <f t="shared" si="6"/>
        <v>0</v>
      </c>
      <c r="BO8" s="12">
        <f t="shared" si="6"/>
        <v>0</v>
      </c>
      <c r="BP8" s="12">
        <f t="shared" si="6"/>
        <v>0</v>
      </c>
      <c r="BQ8" s="12">
        <f t="shared" si="6"/>
        <v>0</v>
      </c>
      <c r="BT8" s="19">
        <f t="shared" si="15"/>
        <v>7</v>
      </c>
      <c r="BU8" s="12">
        <f t="shared" si="7"/>
        <v>0</v>
      </c>
      <c r="BV8" s="12">
        <f t="shared" si="7"/>
        <v>0</v>
      </c>
      <c r="BW8" s="12">
        <f t="shared" si="7"/>
        <v>0</v>
      </c>
      <c r="BX8" s="12">
        <f t="shared" si="7"/>
        <v>0</v>
      </c>
      <c r="BY8" s="12">
        <f t="shared" si="7"/>
        <v>0</v>
      </c>
      <c r="BZ8" s="12">
        <f t="shared" si="7"/>
        <v>0</v>
      </c>
      <c r="CA8" s="12">
        <f t="shared" si="7"/>
        <v>0</v>
      </c>
      <c r="CB8" s="12">
        <f t="shared" si="7"/>
        <v>0</v>
      </c>
      <c r="CC8" s="12">
        <f t="shared" si="7"/>
        <v>0</v>
      </c>
      <c r="CD8" s="12">
        <f t="shared" si="7"/>
        <v>0</v>
      </c>
      <c r="CE8" s="12">
        <f t="shared" si="7"/>
        <v>0</v>
      </c>
      <c r="CF8" s="12">
        <f t="shared" si="7"/>
        <v>0</v>
      </c>
      <c r="CG8" s="12">
        <f t="shared" si="7"/>
        <v>0</v>
      </c>
      <c r="CH8" s="12">
        <f t="shared" si="7"/>
        <v>0</v>
      </c>
      <c r="CI8" s="12">
        <f t="shared" si="7"/>
        <v>0</v>
      </c>
      <c r="CJ8" s="12">
        <f t="shared" si="7"/>
        <v>0</v>
      </c>
      <c r="CM8" s="19">
        <f t="shared" si="16"/>
        <v>7</v>
      </c>
      <c r="CN8" s="12">
        <f t="shared" si="8"/>
        <v>0</v>
      </c>
      <c r="CO8" s="12">
        <f t="shared" si="8"/>
        <v>0</v>
      </c>
      <c r="CP8" s="12">
        <f t="shared" si="8"/>
        <v>0</v>
      </c>
      <c r="CQ8" s="12">
        <f t="shared" si="8"/>
        <v>0</v>
      </c>
      <c r="CR8" s="12">
        <f t="shared" si="8"/>
        <v>0</v>
      </c>
      <c r="CS8" s="12">
        <f t="shared" si="8"/>
        <v>0</v>
      </c>
      <c r="CT8" s="12">
        <f t="shared" si="8"/>
        <v>0</v>
      </c>
      <c r="CU8" s="12">
        <f t="shared" si="8"/>
        <v>0</v>
      </c>
      <c r="CV8" s="12">
        <f t="shared" si="8"/>
        <v>0</v>
      </c>
      <c r="CW8" s="12">
        <f t="shared" si="8"/>
        <v>0</v>
      </c>
      <c r="CX8" s="12">
        <f t="shared" si="8"/>
        <v>0</v>
      </c>
      <c r="CY8" s="12">
        <f t="shared" si="8"/>
        <v>0</v>
      </c>
      <c r="CZ8" s="12">
        <f t="shared" si="8"/>
        <v>0</v>
      </c>
      <c r="DA8" s="12">
        <f t="shared" si="8"/>
        <v>0</v>
      </c>
      <c r="DB8" s="12">
        <f t="shared" si="8"/>
        <v>0</v>
      </c>
      <c r="DC8" s="12">
        <f t="shared" si="8"/>
        <v>0</v>
      </c>
      <c r="DF8" s="19">
        <f t="shared" si="17"/>
        <v>0</v>
      </c>
      <c r="DG8" s="19">
        <f t="shared" si="9"/>
        <v>0</v>
      </c>
      <c r="DH8" s="19">
        <f t="shared" si="9"/>
        <v>0</v>
      </c>
      <c r="DI8" s="19">
        <f t="shared" si="9"/>
        <v>0</v>
      </c>
      <c r="DJ8" s="19">
        <f t="shared" si="9"/>
        <v>0</v>
      </c>
      <c r="DK8" s="19">
        <f t="shared" si="9"/>
        <v>0</v>
      </c>
      <c r="DL8" s="19">
        <f t="shared" si="9"/>
        <v>0</v>
      </c>
      <c r="DM8" s="19">
        <f t="shared" si="9"/>
        <v>0</v>
      </c>
      <c r="DN8" s="19">
        <f t="shared" si="9"/>
        <v>0</v>
      </c>
      <c r="DO8" s="19">
        <f t="shared" si="9"/>
        <v>0</v>
      </c>
      <c r="DP8" s="19">
        <f t="shared" si="9"/>
        <v>0</v>
      </c>
      <c r="DQ8" s="19">
        <f t="shared" si="9"/>
        <v>0</v>
      </c>
      <c r="DR8" s="19">
        <f t="shared" si="9"/>
        <v>0</v>
      </c>
      <c r="DS8" s="19">
        <f t="shared" si="9"/>
        <v>0</v>
      </c>
      <c r="DT8" s="19">
        <f t="shared" si="9"/>
        <v>0</v>
      </c>
      <c r="DU8" s="19">
        <f t="shared" si="9"/>
        <v>0</v>
      </c>
      <c r="DX8" s="12" t="str">
        <f>IF(MOD('Game (3)'!$G8,2)=0,"hold","break")</f>
        <v>hold</v>
      </c>
      <c r="DY8" s="15" t="str">
        <f t="shared" si="18"/>
        <v>Op</v>
      </c>
      <c r="DZ8" s="15">
        <f t="shared" si="19"/>
        <v>0</v>
      </c>
      <c r="EA8" s="15">
        <f t="shared" si="10"/>
        <v>0</v>
      </c>
      <c r="EB8" s="15">
        <f t="shared" si="11"/>
        <v>0</v>
      </c>
      <c r="EC8" s="15">
        <f t="shared" si="20"/>
        <v>0</v>
      </c>
      <c r="ED8" s="20" t="str">
        <f t="shared" si="21"/>
        <v/>
      </c>
      <c r="EE8" s="20" t="str">
        <f t="shared" si="22"/>
        <v/>
      </c>
      <c r="EF8" s="20" t="str">
        <f t="shared" si="23"/>
        <v/>
      </c>
      <c r="EG8" s="20" t="str">
        <f t="shared" si="24"/>
        <v/>
      </c>
    </row>
    <row r="9" spans="1:137">
      <c r="A9" t="s">
        <v>50</v>
      </c>
      <c r="B9">
        <f>'Front Page'!E14</f>
        <v>9</v>
      </c>
      <c r="F9" s="14">
        <v>8</v>
      </c>
      <c r="G9" s="16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Y9" s="15">
        <f t="shared" si="12"/>
        <v>0</v>
      </c>
      <c r="Z9" s="15" t="str">
        <f t="shared" si="4"/>
        <v/>
      </c>
      <c r="AB9" t="s">
        <v>86</v>
      </c>
      <c r="AC9" s="2">
        <f>MAX(AI55:AX55)</f>
        <v>0</v>
      </c>
      <c r="AD9" s="30" t="str">
        <f>_xlfn.XLOOKUP(AC9,AI55:AX55,AI52:AX52)</f>
        <v>Player 1</v>
      </c>
      <c r="AE9" t="s">
        <v>167</v>
      </c>
      <c r="AH9" s="19">
        <f t="shared" si="13"/>
        <v>8</v>
      </c>
      <c r="AI9" s="12">
        <f t="shared" si="5"/>
        <v>0</v>
      </c>
      <c r="AJ9" s="12">
        <f t="shared" si="5"/>
        <v>0</v>
      </c>
      <c r="AK9" s="12">
        <f t="shared" si="5"/>
        <v>0</v>
      </c>
      <c r="AL9" s="12">
        <f t="shared" si="5"/>
        <v>0</v>
      </c>
      <c r="AM9" s="12">
        <f t="shared" si="5"/>
        <v>0</v>
      </c>
      <c r="AN9" s="12">
        <f t="shared" si="5"/>
        <v>0</v>
      </c>
      <c r="AO9" s="12">
        <f t="shared" si="5"/>
        <v>0</v>
      </c>
      <c r="AP9" s="12">
        <f t="shared" si="5"/>
        <v>0</v>
      </c>
      <c r="AQ9" s="12">
        <f t="shared" si="5"/>
        <v>0</v>
      </c>
      <c r="AR9" s="12">
        <f t="shared" si="5"/>
        <v>0</v>
      </c>
      <c r="AS9" s="12">
        <f t="shared" si="5"/>
        <v>0</v>
      </c>
      <c r="AT9" s="12">
        <f t="shared" si="5"/>
        <v>0</v>
      </c>
      <c r="AU9" s="12">
        <f t="shared" si="5"/>
        <v>0</v>
      </c>
      <c r="AV9" s="12">
        <f t="shared" si="5"/>
        <v>0</v>
      </c>
      <c r="AW9" s="12">
        <f t="shared" si="5"/>
        <v>0</v>
      </c>
      <c r="AX9" s="12">
        <f t="shared" si="5"/>
        <v>0</v>
      </c>
      <c r="BA9" s="19">
        <f t="shared" si="14"/>
        <v>8</v>
      </c>
      <c r="BB9" s="12">
        <f t="shared" si="6"/>
        <v>0</v>
      </c>
      <c r="BC9" s="12">
        <f t="shared" si="6"/>
        <v>0</v>
      </c>
      <c r="BD9" s="12">
        <f t="shared" si="6"/>
        <v>0</v>
      </c>
      <c r="BE9" s="12">
        <f t="shared" si="6"/>
        <v>0</v>
      </c>
      <c r="BF9" s="12">
        <f t="shared" si="6"/>
        <v>0</v>
      </c>
      <c r="BG9" s="12">
        <f t="shared" si="6"/>
        <v>0</v>
      </c>
      <c r="BH9" s="12">
        <f t="shared" si="6"/>
        <v>0</v>
      </c>
      <c r="BI9" s="12">
        <f t="shared" si="6"/>
        <v>0</v>
      </c>
      <c r="BJ9" s="12">
        <f t="shared" si="6"/>
        <v>0</v>
      </c>
      <c r="BK9" s="12">
        <f t="shared" si="6"/>
        <v>0</v>
      </c>
      <c r="BL9" s="12">
        <f t="shared" si="6"/>
        <v>0</v>
      </c>
      <c r="BM9" s="12">
        <f t="shared" si="6"/>
        <v>0</v>
      </c>
      <c r="BN9" s="12">
        <f t="shared" si="6"/>
        <v>0</v>
      </c>
      <c r="BO9" s="12">
        <f t="shared" si="6"/>
        <v>0</v>
      </c>
      <c r="BP9" s="12">
        <f t="shared" si="6"/>
        <v>0</v>
      </c>
      <c r="BQ9" s="12">
        <f t="shared" si="6"/>
        <v>0</v>
      </c>
      <c r="BT9" s="19">
        <f t="shared" si="15"/>
        <v>8</v>
      </c>
      <c r="BU9" s="12">
        <f t="shared" si="7"/>
        <v>0</v>
      </c>
      <c r="BV9" s="12">
        <f t="shared" si="7"/>
        <v>0</v>
      </c>
      <c r="BW9" s="12">
        <f t="shared" si="7"/>
        <v>0</v>
      </c>
      <c r="BX9" s="12">
        <f t="shared" si="7"/>
        <v>0</v>
      </c>
      <c r="BY9" s="12">
        <f t="shared" si="7"/>
        <v>0</v>
      </c>
      <c r="BZ9" s="12">
        <f t="shared" si="7"/>
        <v>0</v>
      </c>
      <c r="CA9" s="12">
        <f t="shared" si="7"/>
        <v>0</v>
      </c>
      <c r="CB9" s="12">
        <f t="shared" si="7"/>
        <v>0</v>
      </c>
      <c r="CC9" s="12">
        <f t="shared" si="7"/>
        <v>0</v>
      </c>
      <c r="CD9" s="12">
        <f t="shared" si="7"/>
        <v>0</v>
      </c>
      <c r="CE9" s="12">
        <f t="shared" si="7"/>
        <v>0</v>
      </c>
      <c r="CF9" s="12">
        <f t="shared" si="7"/>
        <v>0</v>
      </c>
      <c r="CG9" s="12">
        <f t="shared" si="7"/>
        <v>0</v>
      </c>
      <c r="CH9" s="12">
        <f t="shared" si="7"/>
        <v>0</v>
      </c>
      <c r="CI9" s="12">
        <f t="shared" si="7"/>
        <v>0</v>
      </c>
      <c r="CJ9" s="12">
        <f t="shared" si="7"/>
        <v>0</v>
      </c>
      <c r="CM9" s="19">
        <f t="shared" si="16"/>
        <v>8</v>
      </c>
      <c r="CN9" s="12">
        <f t="shared" si="8"/>
        <v>0</v>
      </c>
      <c r="CO9" s="12">
        <f t="shared" si="8"/>
        <v>0</v>
      </c>
      <c r="CP9" s="12">
        <f t="shared" si="8"/>
        <v>0</v>
      </c>
      <c r="CQ9" s="12">
        <f t="shared" si="8"/>
        <v>0</v>
      </c>
      <c r="CR9" s="12">
        <f t="shared" si="8"/>
        <v>0</v>
      </c>
      <c r="CS9" s="12">
        <f t="shared" si="8"/>
        <v>0</v>
      </c>
      <c r="CT9" s="12">
        <f t="shared" si="8"/>
        <v>0</v>
      </c>
      <c r="CU9" s="12">
        <f t="shared" si="8"/>
        <v>0</v>
      </c>
      <c r="CV9" s="12">
        <f t="shared" si="8"/>
        <v>0</v>
      </c>
      <c r="CW9" s="12">
        <f t="shared" si="8"/>
        <v>0</v>
      </c>
      <c r="CX9" s="12">
        <f t="shared" si="8"/>
        <v>0</v>
      </c>
      <c r="CY9" s="12">
        <f t="shared" si="8"/>
        <v>0</v>
      </c>
      <c r="CZ9" s="12">
        <f t="shared" si="8"/>
        <v>0</v>
      </c>
      <c r="DA9" s="12">
        <f t="shared" si="8"/>
        <v>0</v>
      </c>
      <c r="DB9" s="12">
        <f t="shared" si="8"/>
        <v>0</v>
      </c>
      <c r="DC9" s="12">
        <f t="shared" si="8"/>
        <v>0</v>
      </c>
      <c r="DF9" s="19">
        <f t="shared" si="17"/>
        <v>0</v>
      </c>
      <c r="DG9" s="19">
        <f t="shared" si="9"/>
        <v>0</v>
      </c>
      <c r="DH9" s="19">
        <f t="shared" si="9"/>
        <v>0</v>
      </c>
      <c r="DI9" s="19">
        <f t="shared" si="9"/>
        <v>0</v>
      </c>
      <c r="DJ9" s="19">
        <f t="shared" si="9"/>
        <v>0</v>
      </c>
      <c r="DK9" s="19">
        <f t="shared" si="9"/>
        <v>0</v>
      </c>
      <c r="DL9" s="19">
        <f t="shared" si="9"/>
        <v>0</v>
      </c>
      <c r="DM9" s="19">
        <f t="shared" si="9"/>
        <v>0</v>
      </c>
      <c r="DN9" s="19">
        <f t="shared" si="9"/>
        <v>0</v>
      </c>
      <c r="DO9" s="19">
        <f t="shared" si="9"/>
        <v>0</v>
      </c>
      <c r="DP9" s="19">
        <f t="shared" si="9"/>
        <v>0</v>
      </c>
      <c r="DQ9" s="19">
        <f t="shared" si="9"/>
        <v>0</v>
      </c>
      <c r="DR9" s="19">
        <f t="shared" si="9"/>
        <v>0</v>
      </c>
      <c r="DS9" s="19">
        <f t="shared" si="9"/>
        <v>0</v>
      </c>
      <c r="DT9" s="19">
        <f t="shared" si="9"/>
        <v>0</v>
      </c>
      <c r="DU9" s="19">
        <f t="shared" si="9"/>
        <v>0</v>
      </c>
      <c r="DX9" s="15" t="str">
        <f>IF(MOD('Game (3)'!$G9,2)=0,"hold","break")</f>
        <v>hold</v>
      </c>
      <c r="DY9" s="15" t="str">
        <f t="shared" si="18"/>
        <v>Us</v>
      </c>
      <c r="DZ9" s="15">
        <f t="shared" si="19"/>
        <v>0</v>
      </c>
      <c r="EA9" s="15">
        <f t="shared" si="10"/>
        <v>0</v>
      </c>
      <c r="EB9" s="15">
        <f t="shared" si="11"/>
        <v>0</v>
      </c>
      <c r="EC9" s="15">
        <f t="shared" si="20"/>
        <v>0</v>
      </c>
      <c r="ED9" s="20" t="str">
        <f t="shared" si="21"/>
        <v/>
      </c>
      <c r="EE9" s="20" t="str">
        <f t="shared" si="22"/>
        <v/>
      </c>
      <c r="EF9" s="20" t="str">
        <f t="shared" si="23"/>
        <v/>
      </c>
      <c r="EG9" s="20" t="str">
        <f t="shared" si="24"/>
        <v/>
      </c>
    </row>
    <row r="10" spans="1:137">
      <c r="A10" t="s">
        <v>72</v>
      </c>
      <c r="B10">
        <f>COUNTA($G$2:$G$30)</f>
        <v>0</v>
      </c>
      <c r="F10" s="11">
        <v>9</v>
      </c>
      <c r="G10" s="13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12">
        <f t="shared" si="12"/>
        <v>0</v>
      </c>
      <c r="Z10" s="12" t="str">
        <f t="shared" si="4"/>
        <v/>
      </c>
      <c r="AB10" t="s">
        <v>91</v>
      </c>
      <c r="AC10" s="2">
        <f>MIN(AI56:AX56)</f>
        <v>40</v>
      </c>
      <c r="AD10" s="30" t="str">
        <f>_xlfn.XLOOKUP(AC10,AI56:AX56,AI52:AX52)</f>
        <v>Player 1</v>
      </c>
      <c r="AH10" s="19">
        <f t="shared" si="13"/>
        <v>9</v>
      </c>
      <c r="AI10" s="12">
        <f t="shared" si="5"/>
        <v>0</v>
      </c>
      <c r="AJ10" s="12">
        <f t="shared" si="5"/>
        <v>0</v>
      </c>
      <c r="AK10" s="12">
        <f t="shared" si="5"/>
        <v>0</v>
      </c>
      <c r="AL10" s="12">
        <f t="shared" si="5"/>
        <v>0</v>
      </c>
      <c r="AM10" s="12">
        <f t="shared" si="5"/>
        <v>0</v>
      </c>
      <c r="AN10" s="12">
        <f t="shared" si="5"/>
        <v>0</v>
      </c>
      <c r="AO10" s="12">
        <f t="shared" si="5"/>
        <v>0</v>
      </c>
      <c r="AP10" s="12">
        <f t="shared" si="5"/>
        <v>0</v>
      </c>
      <c r="AQ10" s="12">
        <f t="shared" si="5"/>
        <v>0</v>
      </c>
      <c r="AR10" s="12">
        <f t="shared" si="5"/>
        <v>0</v>
      </c>
      <c r="AS10" s="12">
        <f t="shared" si="5"/>
        <v>0</v>
      </c>
      <c r="AT10" s="12">
        <f t="shared" si="5"/>
        <v>0</v>
      </c>
      <c r="AU10" s="12">
        <f t="shared" si="5"/>
        <v>0</v>
      </c>
      <c r="AV10" s="12">
        <f t="shared" si="5"/>
        <v>0</v>
      </c>
      <c r="AW10" s="12">
        <f t="shared" si="5"/>
        <v>0</v>
      </c>
      <c r="AX10" s="12">
        <f t="shared" si="5"/>
        <v>0</v>
      </c>
      <c r="BA10" s="19">
        <f t="shared" si="14"/>
        <v>9</v>
      </c>
      <c r="BB10" s="12">
        <f t="shared" si="6"/>
        <v>0</v>
      </c>
      <c r="BC10" s="12">
        <f t="shared" si="6"/>
        <v>0</v>
      </c>
      <c r="BD10" s="12">
        <f t="shared" si="6"/>
        <v>0</v>
      </c>
      <c r="BE10" s="12">
        <f t="shared" si="6"/>
        <v>0</v>
      </c>
      <c r="BF10" s="12">
        <f t="shared" si="6"/>
        <v>0</v>
      </c>
      <c r="BG10" s="12">
        <f t="shared" si="6"/>
        <v>0</v>
      </c>
      <c r="BH10" s="12">
        <f t="shared" si="6"/>
        <v>0</v>
      </c>
      <c r="BI10" s="12">
        <f t="shared" si="6"/>
        <v>0</v>
      </c>
      <c r="BJ10" s="12">
        <f t="shared" si="6"/>
        <v>0</v>
      </c>
      <c r="BK10" s="12">
        <f t="shared" si="6"/>
        <v>0</v>
      </c>
      <c r="BL10" s="12">
        <f t="shared" si="6"/>
        <v>0</v>
      </c>
      <c r="BM10" s="12">
        <f t="shared" si="6"/>
        <v>0</v>
      </c>
      <c r="BN10" s="12">
        <f t="shared" si="6"/>
        <v>0</v>
      </c>
      <c r="BO10" s="12">
        <f t="shared" si="6"/>
        <v>0</v>
      </c>
      <c r="BP10" s="12">
        <f t="shared" si="6"/>
        <v>0</v>
      </c>
      <c r="BQ10" s="12">
        <f t="shared" si="6"/>
        <v>0</v>
      </c>
      <c r="BT10" s="19">
        <f t="shared" si="15"/>
        <v>9</v>
      </c>
      <c r="BU10" s="12">
        <f t="shared" si="7"/>
        <v>0</v>
      </c>
      <c r="BV10" s="12">
        <f t="shared" si="7"/>
        <v>0</v>
      </c>
      <c r="BW10" s="12">
        <f t="shared" si="7"/>
        <v>0</v>
      </c>
      <c r="BX10" s="12">
        <f t="shared" si="7"/>
        <v>0</v>
      </c>
      <c r="BY10" s="12">
        <f t="shared" si="7"/>
        <v>0</v>
      </c>
      <c r="BZ10" s="12">
        <f t="shared" si="7"/>
        <v>0</v>
      </c>
      <c r="CA10" s="12">
        <f t="shared" si="7"/>
        <v>0</v>
      </c>
      <c r="CB10" s="12">
        <f t="shared" si="7"/>
        <v>0</v>
      </c>
      <c r="CC10" s="12">
        <f t="shared" si="7"/>
        <v>0</v>
      </c>
      <c r="CD10" s="12">
        <f t="shared" si="7"/>
        <v>0</v>
      </c>
      <c r="CE10" s="12">
        <f t="shared" si="7"/>
        <v>0</v>
      </c>
      <c r="CF10" s="12">
        <f t="shared" si="7"/>
        <v>0</v>
      </c>
      <c r="CG10" s="12">
        <f t="shared" si="7"/>
        <v>0</v>
      </c>
      <c r="CH10" s="12">
        <f t="shared" si="7"/>
        <v>0</v>
      </c>
      <c r="CI10" s="12">
        <f t="shared" si="7"/>
        <v>0</v>
      </c>
      <c r="CJ10" s="12">
        <f t="shared" si="7"/>
        <v>0</v>
      </c>
      <c r="CM10" s="19">
        <f t="shared" si="16"/>
        <v>9</v>
      </c>
      <c r="CN10" s="12">
        <f t="shared" si="8"/>
        <v>0</v>
      </c>
      <c r="CO10" s="12">
        <f t="shared" si="8"/>
        <v>0</v>
      </c>
      <c r="CP10" s="12">
        <f t="shared" si="8"/>
        <v>0</v>
      </c>
      <c r="CQ10" s="12">
        <f t="shared" si="8"/>
        <v>0</v>
      </c>
      <c r="CR10" s="12">
        <f t="shared" si="8"/>
        <v>0</v>
      </c>
      <c r="CS10" s="12">
        <f t="shared" si="8"/>
        <v>0</v>
      </c>
      <c r="CT10" s="12">
        <f t="shared" si="8"/>
        <v>0</v>
      </c>
      <c r="CU10" s="12">
        <f t="shared" si="8"/>
        <v>0</v>
      </c>
      <c r="CV10" s="12">
        <f t="shared" si="8"/>
        <v>0</v>
      </c>
      <c r="CW10" s="12">
        <f t="shared" si="8"/>
        <v>0</v>
      </c>
      <c r="CX10" s="12">
        <f t="shared" si="8"/>
        <v>0</v>
      </c>
      <c r="CY10" s="12">
        <f t="shared" si="8"/>
        <v>0</v>
      </c>
      <c r="CZ10" s="12">
        <f t="shared" si="8"/>
        <v>0</v>
      </c>
      <c r="DA10" s="12">
        <f t="shared" si="8"/>
        <v>0</v>
      </c>
      <c r="DB10" s="12">
        <f t="shared" si="8"/>
        <v>0</v>
      </c>
      <c r="DC10" s="12">
        <f t="shared" si="8"/>
        <v>0</v>
      </c>
      <c r="DF10" s="19">
        <f t="shared" si="17"/>
        <v>0</v>
      </c>
      <c r="DG10" s="19">
        <f t="shared" si="9"/>
        <v>0</v>
      </c>
      <c r="DH10" s="19">
        <f t="shared" si="9"/>
        <v>0</v>
      </c>
      <c r="DI10" s="19">
        <f t="shared" si="9"/>
        <v>0</v>
      </c>
      <c r="DJ10" s="19">
        <f t="shared" si="9"/>
        <v>0</v>
      </c>
      <c r="DK10" s="19">
        <f t="shared" si="9"/>
        <v>0</v>
      </c>
      <c r="DL10" s="19">
        <f t="shared" si="9"/>
        <v>0</v>
      </c>
      <c r="DM10" s="19">
        <f t="shared" si="9"/>
        <v>0</v>
      </c>
      <c r="DN10" s="19">
        <f t="shared" si="9"/>
        <v>0</v>
      </c>
      <c r="DO10" s="19">
        <f t="shared" si="9"/>
        <v>0</v>
      </c>
      <c r="DP10" s="19">
        <f t="shared" si="9"/>
        <v>0</v>
      </c>
      <c r="DQ10" s="19">
        <f t="shared" si="9"/>
        <v>0</v>
      </c>
      <c r="DR10" s="19">
        <f t="shared" si="9"/>
        <v>0</v>
      </c>
      <c r="DS10" s="19">
        <f t="shared" si="9"/>
        <v>0</v>
      </c>
      <c r="DT10" s="19">
        <f t="shared" si="9"/>
        <v>0</v>
      </c>
      <c r="DU10" s="19">
        <f t="shared" si="9"/>
        <v>0</v>
      </c>
      <c r="DX10" s="12" t="str">
        <f>IF(MOD('Game (3)'!$G10,2)=0,"hold","break")</f>
        <v>hold</v>
      </c>
      <c r="DY10" s="15" t="str">
        <f t="shared" si="18"/>
        <v>Op</v>
      </c>
      <c r="DZ10" s="15">
        <f t="shared" si="19"/>
        <v>0</v>
      </c>
      <c r="EA10" s="15">
        <f t="shared" si="10"/>
        <v>0</v>
      </c>
      <c r="EB10" s="15">
        <f t="shared" si="11"/>
        <v>0</v>
      </c>
      <c r="EC10" s="15">
        <f t="shared" si="20"/>
        <v>0</v>
      </c>
      <c r="ED10" s="20" t="str">
        <f t="shared" si="21"/>
        <v/>
      </c>
      <c r="EE10" s="20" t="str">
        <f t="shared" si="22"/>
        <v/>
      </c>
      <c r="EF10" s="20" t="str">
        <f t="shared" si="23"/>
        <v/>
      </c>
      <c r="EG10" s="20" t="str">
        <f t="shared" si="24"/>
        <v/>
      </c>
    </row>
    <row r="11" spans="1:137">
      <c r="A11" t="s">
        <v>77</v>
      </c>
      <c r="B11">
        <f>B19+B20</f>
        <v>0</v>
      </c>
      <c r="F11" s="14">
        <v>10</v>
      </c>
      <c r="G11" s="16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Y11" s="15">
        <f t="shared" si="12"/>
        <v>0</v>
      </c>
      <c r="Z11" s="15" t="str">
        <f t="shared" si="4"/>
        <v/>
      </c>
      <c r="AD11" s="30"/>
      <c r="AH11" s="19">
        <f t="shared" si="13"/>
        <v>10</v>
      </c>
      <c r="AI11" s="12">
        <f t="shared" si="5"/>
        <v>0</v>
      </c>
      <c r="AJ11" s="12">
        <f t="shared" si="5"/>
        <v>0</v>
      </c>
      <c r="AK11" s="12">
        <f t="shared" si="5"/>
        <v>0</v>
      </c>
      <c r="AL11" s="12">
        <f t="shared" si="5"/>
        <v>0</v>
      </c>
      <c r="AM11" s="12">
        <f t="shared" si="5"/>
        <v>0</v>
      </c>
      <c r="AN11" s="12">
        <f t="shared" si="5"/>
        <v>0</v>
      </c>
      <c r="AO11" s="12">
        <f t="shared" si="5"/>
        <v>0</v>
      </c>
      <c r="AP11" s="12">
        <f t="shared" si="5"/>
        <v>0</v>
      </c>
      <c r="AQ11" s="12">
        <f t="shared" si="5"/>
        <v>0</v>
      </c>
      <c r="AR11" s="12">
        <f t="shared" si="5"/>
        <v>0</v>
      </c>
      <c r="AS11" s="12">
        <f t="shared" si="5"/>
        <v>0</v>
      </c>
      <c r="AT11" s="12">
        <f t="shared" si="5"/>
        <v>0</v>
      </c>
      <c r="AU11" s="12">
        <f t="shared" si="5"/>
        <v>0</v>
      </c>
      <c r="AV11" s="12">
        <f t="shared" si="5"/>
        <v>0</v>
      </c>
      <c r="AW11" s="12">
        <f t="shared" si="5"/>
        <v>0</v>
      </c>
      <c r="AX11" s="12">
        <f t="shared" si="5"/>
        <v>0</v>
      </c>
      <c r="BA11" s="19">
        <f t="shared" si="14"/>
        <v>10</v>
      </c>
      <c r="BB11" s="12">
        <f t="shared" si="6"/>
        <v>0</v>
      </c>
      <c r="BC11" s="12">
        <f t="shared" si="6"/>
        <v>0</v>
      </c>
      <c r="BD11" s="12">
        <f t="shared" si="6"/>
        <v>0</v>
      </c>
      <c r="BE11" s="12">
        <f t="shared" si="6"/>
        <v>0</v>
      </c>
      <c r="BF11" s="12">
        <f t="shared" si="6"/>
        <v>0</v>
      </c>
      <c r="BG11" s="12">
        <f t="shared" si="6"/>
        <v>0</v>
      </c>
      <c r="BH11" s="12">
        <f t="shared" si="6"/>
        <v>0</v>
      </c>
      <c r="BI11" s="12">
        <f t="shared" si="6"/>
        <v>0</v>
      </c>
      <c r="BJ11" s="12">
        <f t="shared" si="6"/>
        <v>0</v>
      </c>
      <c r="BK11" s="12">
        <f t="shared" si="6"/>
        <v>0</v>
      </c>
      <c r="BL11" s="12">
        <f t="shared" si="6"/>
        <v>0</v>
      </c>
      <c r="BM11" s="12">
        <f t="shared" si="6"/>
        <v>0</v>
      </c>
      <c r="BN11" s="12">
        <f t="shared" si="6"/>
        <v>0</v>
      </c>
      <c r="BO11" s="12">
        <f t="shared" si="6"/>
        <v>0</v>
      </c>
      <c r="BP11" s="12">
        <f t="shared" si="6"/>
        <v>0</v>
      </c>
      <c r="BQ11" s="12">
        <f t="shared" si="6"/>
        <v>0</v>
      </c>
      <c r="BT11" s="19">
        <f t="shared" si="15"/>
        <v>10</v>
      </c>
      <c r="BU11" s="12">
        <f t="shared" si="7"/>
        <v>0</v>
      </c>
      <c r="BV11" s="12">
        <f t="shared" si="7"/>
        <v>0</v>
      </c>
      <c r="BW11" s="12">
        <f t="shared" si="7"/>
        <v>0</v>
      </c>
      <c r="BX11" s="12">
        <f t="shared" si="7"/>
        <v>0</v>
      </c>
      <c r="BY11" s="12">
        <f t="shared" si="7"/>
        <v>0</v>
      </c>
      <c r="BZ11" s="12">
        <f t="shared" si="7"/>
        <v>0</v>
      </c>
      <c r="CA11" s="12">
        <f t="shared" si="7"/>
        <v>0</v>
      </c>
      <c r="CB11" s="12">
        <f t="shared" si="7"/>
        <v>0</v>
      </c>
      <c r="CC11" s="12">
        <f t="shared" si="7"/>
        <v>0</v>
      </c>
      <c r="CD11" s="12">
        <f t="shared" si="7"/>
        <v>0</v>
      </c>
      <c r="CE11" s="12">
        <f t="shared" si="7"/>
        <v>0</v>
      </c>
      <c r="CF11" s="12">
        <f t="shared" si="7"/>
        <v>0</v>
      </c>
      <c r="CG11" s="12">
        <f t="shared" si="7"/>
        <v>0</v>
      </c>
      <c r="CH11" s="12">
        <f t="shared" si="7"/>
        <v>0</v>
      </c>
      <c r="CI11" s="12">
        <f t="shared" si="7"/>
        <v>0</v>
      </c>
      <c r="CJ11" s="12">
        <f t="shared" si="7"/>
        <v>0</v>
      </c>
      <c r="CM11" s="19">
        <f t="shared" si="16"/>
        <v>10</v>
      </c>
      <c r="CN11" s="12">
        <f t="shared" si="8"/>
        <v>0</v>
      </c>
      <c r="CO11" s="12">
        <f t="shared" si="8"/>
        <v>0</v>
      </c>
      <c r="CP11" s="12">
        <f t="shared" si="8"/>
        <v>0</v>
      </c>
      <c r="CQ11" s="12">
        <f t="shared" si="8"/>
        <v>0</v>
      </c>
      <c r="CR11" s="12">
        <f t="shared" si="8"/>
        <v>0</v>
      </c>
      <c r="CS11" s="12">
        <f t="shared" si="8"/>
        <v>0</v>
      </c>
      <c r="CT11" s="12">
        <f t="shared" si="8"/>
        <v>0</v>
      </c>
      <c r="CU11" s="12">
        <f t="shared" si="8"/>
        <v>0</v>
      </c>
      <c r="CV11" s="12">
        <f t="shared" si="8"/>
        <v>0</v>
      </c>
      <c r="CW11" s="12">
        <f t="shared" si="8"/>
        <v>0</v>
      </c>
      <c r="CX11" s="12">
        <f t="shared" si="8"/>
        <v>0</v>
      </c>
      <c r="CY11" s="12">
        <f t="shared" si="8"/>
        <v>0</v>
      </c>
      <c r="CZ11" s="12">
        <f t="shared" si="8"/>
        <v>0</v>
      </c>
      <c r="DA11" s="12">
        <f t="shared" si="8"/>
        <v>0</v>
      </c>
      <c r="DB11" s="12">
        <f t="shared" si="8"/>
        <v>0</v>
      </c>
      <c r="DC11" s="12">
        <f t="shared" si="8"/>
        <v>0</v>
      </c>
      <c r="DF11" s="19">
        <f t="shared" si="17"/>
        <v>0</v>
      </c>
      <c r="DG11" s="19">
        <f t="shared" si="9"/>
        <v>0</v>
      </c>
      <c r="DH11" s="19">
        <f t="shared" si="9"/>
        <v>0</v>
      </c>
      <c r="DI11" s="19">
        <f t="shared" si="9"/>
        <v>0</v>
      </c>
      <c r="DJ11" s="19">
        <f t="shared" si="9"/>
        <v>0</v>
      </c>
      <c r="DK11" s="19">
        <f t="shared" si="9"/>
        <v>0</v>
      </c>
      <c r="DL11" s="19">
        <f t="shared" si="9"/>
        <v>0</v>
      </c>
      <c r="DM11" s="19">
        <f t="shared" si="9"/>
        <v>0</v>
      </c>
      <c r="DN11" s="19">
        <f t="shared" si="9"/>
        <v>0</v>
      </c>
      <c r="DO11" s="19">
        <f t="shared" si="9"/>
        <v>0</v>
      </c>
      <c r="DP11" s="19">
        <f t="shared" si="9"/>
        <v>0</v>
      </c>
      <c r="DQ11" s="19">
        <f t="shared" si="9"/>
        <v>0</v>
      </c>
      <c r="DR11" s="19">
        <f t="shared" si="9"/>
        <v>0</v>
      </c>
      <c r="DS11" s="19">
        <f t="shared" si="9"/>
        <v>0</v>
      </c>
      <c r="DT11" s="19">
        <f t="shared" si="9"/>
        <v>0</v>
      </c>
      <c r="DU11" s="19">
        <f t="shared" si="9"/>
        <v>0</v>
      </c>
      <c r="DX11" s="15" t="str">
        <f>IF(MOD('Game (3)'!$G11,2)=0,"hold","break")</f>
        <v>hold</v>
      </c>
      <c r="DY11" s="15" t="str">
        <f t="shared" si="18"/>
        <v>Us</v>
      </c>
      <c r="DZ11" s="15">
        <f t="shared" si="19"/>
        <v>0</v>
      </c>
      <c r="EA11" s="15">
        <f t="shared" si="10"/>
        <v>0</v>
      </c>
      <c r="EB11" s="15">
        <f t="shared" si="11"/>
        <v>0</v>
      </c>
      <c r="EC11" s="15">
        <f t="shared" si="20"/>
        <v>0</v>
      </c>
      <c r="ED11" s="20" t="str">
        <f t="shared" si="21"/>
        <v/>
      </c>
      <c r="EE11" s="20" t="str">
        <f t="shared" si="22"/>
        <v/>
      </c>
      <c r="EF11" s="20" t="str">
        <f t="shared" si="23"/>
        <v/>
      </c>
      <c r="EG11" s="20" t="str">
        <f t="shared" si="24"/>
        <v/>
      </c>
    </row>
    <row r="12" spans="1:137">
      <c r="A12" t="s">
        <v>82</v>
      </c>
      <c r="B12" cm="1">
        <f t="array" ref="B12">SUM($DF$31:$DN$31/B6)</f>
        <v>0</v>
      </c>
      <c r="F12" s="11">
        <v>11</v>
      </c>
      <c r="G12" s="13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Y12" s="12">
        <f t="shared" si="12"/>
        <v>0</v>
      </c>
      <c r="Z12" s="12" t="str">
        <f t="shared" si="4"/>
        <v/>
      </c>
      <c r="AB12" t="s">
        <v>168</v>
      </c>
      <c r="AC12" s="2">
        <f>MIN(H42:W42)</f>
        <v>0</v>
      </c>
      <c r="AD12" s="30" t="str" cm="1">
        <f t="array" ref="AD12">_xlfn.XLOOKUP(AC12,H42:W42,H$33:$W$33)</f>
        <v>Jonny</v>
      </c>
      <c r="AH12" s="19">
        <f t="shared" si="13"/>
        <v>11</v>
      </c>
      <c r="AI12" s="12">
        <f t="shared" si="5"/>
        <v>0</v>
      </c>
      <c r="AJ12" s="12">
        <f t="shared" si="5"/>
        <v>0</v>
      </c>
      <c r="AK12" s="12">
        <f t="shared" si="5"/>
        <v>0</v>
      </c>
      <c r="AL12" s="12">
        <f t="shared" si="5"/>
        <v>0</v>
      </c>
      <c r="AM12" s="12">
        <f t="shared" si="5"/>
        <v>0</v>
      </c>
      <c r="AN12" s="12">
        <f t="shared" si="5"/>
        <v>0</v>
      </c>
      <c r="AO12" s="12">
        <f t="shared" si="5"/>
        <v>0</v>
      </c>
      <c r="AP12" s="12">
        <f t="shared" si="5"/>
        <v>0</v>
      </c>
      <c r="AQ12" s="12">
        <f t="shared" si="5"/>
        <v>0</v>
      </c>
      <c r="AR12" s="12">
        <f t="shared" si="5"/>
        <v>0</v>
      </c>
      <c r="AS12" s="12">
        <f t="shared" si="5"/>
        <v>0</v>
      </c>
      <c r="AT12" s="12">
        <f t="shared" si="5"/>
        <v>0</v>
      </c>
      <c r="AU12" s="12">
        <f t="shared" si="5"/>
        <v>0</v>
      </c>
      <c r="AV12" s="12">
        <f t="shared" si="5"/>
        <v>0</v>
      </c>
      <c r="AW12" s="12">
        <f t="shared" si="5"/>
        <v>0</v>
      </c>
      <c r="AX12" s="12">
        <f t="shared" si="5"/>
        <v>0</v>
      </c>
      <c r="BA12" s="19">
        <f t="shared" si="14"/>
        <v>11</v>
      </c>
      <c r="BB12" s="12">
        <f t="shared" si="6"/>
        <v>0</v>
      </c>
      <c r="BC12" s="12">
        <f t="shared" si="6"/>
        <v>0</v>
      </c>
      <c r="BD12" s="12">
        <f t="shared" si="6"/>
        <v>0</v>
      </c>
      <c r="BE12" s="12">
        <f t="shared" si="6"/>
        <v>0</v>
      </c>
      <c r="BF12" s="12">
        <f t="shared" si="6"/>
        <v>0</v>
      </c>
      <c r="BG12" s="12">
        <f t="shared" si="6"/>
        <v>0</v>
      </c>
      <c r="BH12" s="12">
        <f t="shared" si="6"/>
        <v>0</v>
      </c>
      <c r="BI12" s="12">
        <f t="shared" si="6"/>
        <v>0</v>
      </c>
      <c r="BJ12" s="12">
        <f t="shared" si="6"/>
        <v>0</v>
      </c>
      <c r="BK12" s="12">
        <f t="shared" si="6"/>
        <v>0</v>
      </c>
      <c r="BL12" s="12">
        <f t="shared" si="6"/>
        <v>0</v>
      </c>
      <c r="BM12" s="12">
        <f t="shared" si="6"/>
        <v>0</v>
      </c>
      <c r="BN12" s="12">
        <f t="shared" si="6"/>
        <v>0</v>
      </c>
      <c r="BO12" s="12">
        <f t="shared" si="6"/>
        <v>0</v>
      </c>
      <c r="BP12" s="12">
        <f t="shared" si="6"/>
        <v>0</v>
      </c>
      <c r="BQ12" s="12">
        <f t="shared" si="6"/>
        <v>0</v>
      </c>
      <c r="BT12" s="19">
        <f t="shared" si="15"/>
        <v>11</v>
      </c>
      <c r="BU12" s="12">
        <f t="shared" si="7"/>
        <v>0</v>
      </c>
      <c r="BV12" s="12">
        <f t="shared" si="7"/>
        <v>0</v>
      </c>
      <c r="BW12" s="12">
        <f t="shared" si="7"/>
        <v>0</v>
      </c>
      <c r="BX12" s="12">
        <f t="shared" si="7"/>
        <v>0</v>
      </c>
      <c r="BY12" s="12">
        <f t="shared" si="7"/>
        <v>0</v>
      </c>
      <c r="BZ12" s="12">
        <f t="shared" si="7"/>
        <v>0</v>
      </c>
      <c r="CA12" s="12">
        <f t="shared" si="7"/>
        <v>0</v>
      </c>
      <c r="CB12" s="12">
        <f t="shared" si="7"/>
        <v>0</v>
      </c>
      <c r="CC12" s="12">
        <f t="shared" si="7"/>
        <v>0</v>
      </c>
      <c r="CD12" s="12">
        <f t="shared" si="7"/>
        <v>0</v>
      </c>
      <c r="CE12" s="12">
        <f t="shared" si="7"/>
        <v>0</v>
      </c>
      <c r="CF12" s="12">
        <f t="shared" si="7"/>
        <v>0</v>
      </c>
      <c r="CG12" s="12">
        <f t="shared" si="7"/>
        <v>0</v>
      </c>
      <c r="CH12" s="12">
        <f t="shared" si="7"/>
        <v>0</v>
      </c>
      <c r="CI12" s="12">
        <f t="shared" si="7"/>
        <v>0</v>
      </c>
      <c r="CJ12" s="12">
        <f t="shared" si="7"/>
        <v>0</v>
      </c>
      <c r="CM12" s="19">
        <f t="shared" si="16"/>
        <v>11</v>
      </c>
      <c r="CN12" s="12">
        <f t="shared" si="8"/>
        <v>0</v>
      </c>
      <c r="CO12" s="12">
        <f t="shared" si="8"/>
        <v>0</v>
      </c>
      <c r="CP12" s="12">
        <f t="shared" si="8"/>
        <v>0</v>
      </c>
      <c r="CQ12" s="12">
        <f t="shared" si="8"/>
        <v>0</v>
      </c>
      <c r="CR12" s="12">
        <f t="shared" si="8"/>
        <v>0</v>
      </c>
      <c r="CS12" s="12">
        <f t="shared" si="8"/>
        <v>0</v>
      </c>
      <c r="CT12" s="12">
        <f t="shared" si="8"/>
        <v>0</v>
      </c>
      <c r="CU12" s="12">
        <f t="shared" si="8"/>
        <v>0</v>
      </c>
      <c r="CV12" s="12">
        <f t="shared" si="8"/>
        <v>0</v>
      </c>
      <c r="CW12" s="12">
        <f t="shared" si="8"/>
        <v>0</v>
      </c>
      <c r="CX12" s="12">
        <f t="shared" si="8"/>
        <v>0</v>
      </c>
      <c r="CY12" s="12">
        <f t="shared" si="8"/>
        <v>0</v>
      </c>
      <c r="CZ12" s="12">
        <f t="shared" si="8"/>
        <v>0</v>
      </c>
      <c r="DA12" s="12">
        <f t="shared" si="8"/>
        <v>0</v>
      </c>
      <c r="DB12" s="12">
        <f t="shared" si="8"/>
        <v>0</v>
      </c>
      <c r="DC12" s="12">
        <f t="shared" si="8"/>
        <v>0</v>
      </c>
      <c r="DF12" s="19">
        <f t="shared" si="17"/>
        <v>0</v>
      </c>
      <c r="DG12" s="19">
        <f t="shared" si="9"/>
        <v>0</v>
      </c>
      <c r="DH12" s="19">
        <f t="shared" si="9"/>
        <v>0</v>
      </c>
      <c r="DI12" s="19">
        <f t="shared" si="9"/>
        <v>0</v>
      </c>
      <c r="DJ12" s="19">
        <f t="shared" si="9"/>
        <v>0</v>
      </c>
      <c r="DK12" s="19">
        <f t="shared" si="9"/>
        <v>0</v>
      </c>
      <c r="DL12" s="19">
        <f t="shared" si="9"/>
        <v>0</v>
      </c>
      <c r="DM12" s="19">
        <f t="shared" si="9"/>
        <v>0</v>
      </c>
      <c r="DN12" s="19">
        <f t="shared" si="9"/>
        <v>0</v>
      </c>
      <c r="DO12" s="19">
        <f t="shared" si="9"/>
        <v>0</v>
      </c>
      <c r="DP12" s="19">
        <f t="shared" si="9"/>
        <v>0</v>
      </c>
      <c r="DQ12" s="19">
        <f t="shared" si="9"/>
        <v>0</v>
      </c>
      <c r="DR12" s="19">
        <f t="shared" si="9"/>
        <v>0</v>
      </c>
      <c r="DS12" s="19">
        <f t="shared" si="9"/>
        <v>0</v>
      </c>
      <c r="DT12" s="19">
        <f t="shared" si="9"/>
        <v>0</v>
      </c>
      <c r="DU12" s="19">
        <f t="shared" si="9"/>
        <v>0</v>
      </c>
      <c r="DX12" s="12" t="str">
        <f>IF(MOD('Game (3)'!$G12,2)=0,"hold","break")</f>
        <v>hold</v>
      </c>
      <c r="DY12" s="15" t="str">
        <f t="shared" si="18"/>
        <v>Op</v>
      </c>
      <c r="DZ12" s="15">
        <f t="shared" si="19"/>
        <v>0</v>
      </c>
      <c r="EA12" s="15">
        <f t="shared" si="10"/>
        <v>0</v>
      </c>
      <c r="EB12" s="15">
        <f t="shared" si="11"/>
        <v>0</v>
      </c>
      <c r="EC12" s="15">
        <f t="shared" si="20"/>
        <v>0</v>
      </c>
      <c r="ED12" s="20" t="str">
        <f t="shared" si="21"/>
        <v/>
      </c>
      <c r="EE12" s="20" t="str">
        <f t="shared" si="22"/>
        <v/>
      </c>
      <c r="EF12" s="20" t="str">
        <f t="shared" si="23"/>
        <v/>
      </c>
      <c r="EG12" s="20" t="str">
        <f t="shared" si="24"/>
        <v/>
      </c>
    </row>
    <row r="13" spans="1:137">
      <c r="A13" t="s">
        <v>87</v>
      </c>
      <c r="B13">
        <f>B21+B22</f>
        <v>0</v>
      </c>
      <c r="F13" s="14">
        <v>12</v>
      </c>
      <c r="G13" s="16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Y13" s="15">
        <f t="shared" si="12"/>
        <v>0</v>
      </c>
      <c r="Z13" s="15" t="str">
        <f t="shared" si="4"/>
        <v/>
      </c>
      <c r="AH13" s="19">
        <f t="shared" si="13"/>
        <v>12</v>
      </c>
      <c r="AI13" s="12">
        <f t="shared" si="5"/>
        <v>0</v>
      </c>
      <c r="AJ13" s="12">
        <f t="shared" si="5"/>
        <v>0</v>
      </c>
      <c r="AK13" s="12">
        <f t="shared" si="5"/>
        <v>0</v>
      </c>
      <c r="AL13" s="12">
        <f t="shared" si="5"/>
        <v>0</v>
      </c>
      <c r="AM13" s="12">
        <f t="shared" si="5"/>
        <v>0</v>
      </c>
      <c r="AN13" s="12">
        <f t="shared" si="5"/>
        <v>0</v>
      </c>
      <c r="AO13" s="12">
        <f t="shared" si="5"/>
        <v>0</v>
      </c>
      <c r="AP13" s="12">
        <f t="shared" si="5"/>
        <v>0</v>
      </c>
      <c r="AQ13" s="12">
        <f t="shared" si="5"/>
        <v>0</v>
      </c>
      <c r="AR13" s="12">
        <f t="shared" si="5"/>
        <v>0</v>
      </c>
      <c r="AS13" s="12">
        <f t="shared" si="5"/>
        <v>0</v>
      </c>
      <c r="AT13" s="12">
        <f t="shared" si="5"/>
        <v>0</v>
      </c>
      <c r="AU13" s="12">
        <f t="shared" si="5"/>
        <v>0</v>
      </c>
      <c r="AV13" s="12">
        <f t="shared" si="5"/>
        <v>0</v>
      </c>
      <c r="AW13" s="12">
        <f t="shared" si="5"/>
        <v>0</v>
      </c>
      <c r="AX13" s="12">
        <f t="shared" si="5"/>
        <v>0</v>
      </c>
      <c r="BA13" s="19">
        <f t="shared" si="14"/>
        <v>12</v>
      </c>
      <c r="BB13" s="12">
        <f t="shared" si="6"/>
        <v>0</v>
      </c>
      <c r="BC13" s="12">
        <f t="shared" si="6"/>
        <v>0</v>
      </c>
      <c r="BD13" s="12">
        <f t="shared" si="6"/>
        <v>0</v>
      </c>
      <c r="BE13" s="12">
        <f t="shared" si="6"/>
        <v>0</v>
      </c>
      <c r="BF13" s="12">
        <f t="shared" si="6"/>
        <v>0</v>
      </c>
      <c r="BG13" s="12">
        <f t="shared" si="6"/>
        <v>0</v>
      </c>
      <c r="BH13" s="12">
        <f t="shared" si="6"/>
        <v>0</v>
      </c>
      <c r="BI13" s="12">
        <f t="shared" si="6"/>
        <v>0</v>
      </c>
      <c r="BJ13" s="12">
        <f t="shared" si="6"/>
        <v>0</v>
      </c>
      <c r="BK13" s="12">
        <f t="shared" si="6"/>
        <v>0</v>
      </c>
      <c r="BL13" s="12">
        <f t="shared" si="6"/>
        <v>0</v>
      </c>
      <c r="BM13" s="12">
        <f t="shared" si="6"/>
        <v>0</v>
      </c>
      <c r="BN13" s="12">
        <f t="shared" si="6"/>
        <v>0</v>
      </c>
      <c r="BO13" s="12">
        <f t="shared" si="6"/>
        <v>0</v>
      </c>
      <c r="BP13" s="12">
        <f t="shared" si="6"/>
        <v>0</v>
      </c>
      <c r="BQ13" s="12">
        <f t="shared" si="6"/>
        <v>0</v>
      </c>
      <c r="BT13" s="19">
        <f t="shared" si="15"/>
        <v>12</v>
      </c>
      <c r="BU13" s="12">
        <f t="shared" si="7"/>
        <v>0</v>
      </c>
      <c r="BV13" s="12">
        <f t="shared" si="7"/>
        <v>0</v>
      </c>
      <c r="BW13" s="12">
        <f t="shared" si="7"/>
        <v>0</v>
      </c>
      <c r="BX13" s="12">
        <f t="shared" si="7"/>
        <v>0</v>
      </c>
      <c r="BY13" s="12">
        <f t="shared" si="7"/>
        <v>0</v>
      </c>
      <c r="BZ13" s="12">
        <f t="shared" si="7"/>
        <v>0</v>
      </c>
      <c r="CA13" s="12">
        <f t="shared" si="7"/>
        <v>0</v>
      </c>
      <c r="CB13" s="12">
        <f t="shared" si="7"/>
        <v>0</v>
      </c>
      <c r="CC13" s="12">
        <f t="shared" si="7"/>
        <v>0</v>
      </c>
      <c r="CD13" s="12">
        <f t="shared" si="7"/>
        <v>0</v>
      </c>
      <c r="CE13" s="12">
        <f t="shared" si="7"/>
        <v>0</v>
      </c>
      <c r="CF13" s="12">
        <f t="shared" si="7"/>
        <v>0</v>
      </c>
      <c r="CG13" s="12">
        <f t="shared" si="7"/>
        <v>0</v>
      </c>
      <c r="CH13" s="12">
        <f t="shared" si="7"/>
        <v>0</v>
      </c>
      <c r="CI13" s="12">
        <f t="shared" si="7"/>
        <v>0</v>
      </c>
      <c r="CJ13" s="12">
        <f t="shared" si="7"/>
        <v>0</v>
      </c>
      <c r="CM13" s="19">
        <f t="shared" si="16"/>
        <v>12</v>
      </c>
      <c r="CN13" s="12">
        <f t="shared" si="8"/>
        <v>0</v>
      </c>
      <c r="CO13" s="12">
        <f t="shared" si="8"/>
        <v>0</v>
      </c>
      <c r="CP13" s="12">
        <f t="shared" si="8"/>
        <v>0</v>
      </c>
      <c r="CQ13" s="12">
        <f t="shared" si="8"/>
        <v>0</v>
      </c>
      <c r="CR13" s="12">
        <f t="shared" si="8"/>
        <v>0</v>
      </c>
      <c r="CS13" s="12">
        <f t="shared" si="8"/>
        <v>0</v>
      </c>
      <c r="CT13" s="12">
        <f t="shared" si="8"/>
        <v>0</v>
      </c>
      <c r="CU13" s="12">
        <f t="shared" si="8"/>
        <v>0</v>
      </c>
      <c r="CV13" s="12">
        <f t="shared" si="8"/>
        <v>0</v>
      </c>
      <c r="CW13" s="12">
        <f t="shared" si="8"/>
        <v>0</v>
      </c>
      <c r="CX13" s="12">
        <f t="shared" si="8"/>
        <v>0</v>
      </c>
      <c r="CY13" s="12">
        <f t="shared" si="8"/>
        <v>0</v>
      </c>
      <c r="CZ13" s="12">
        <f t="shared" si="8"/>
        <v>0</v>
      </c>
      <c r="DA13" s="12">
        <f t="shared" si="8"/>
        <v>0</v>
      </c>
      <c r="DB13" s="12">
        <f t="shared" si="8"/>
        <v>0</v>
      </c>
      <c r="DC13" s="12">
        <f t="shared" si="8"/>
        <v>0</v>
      </c>
      <c r="DF13" s="19">
        <f t="shared" si="17"/>
        <v>0</v>
      </c>
      <c r="DG13" s="19">
        <f t="shared" si="9"/>
        <v>0</v>
      </c>
      <c r="DH13" s="19">
        <f t="shared" si="9"/>
        <v>0</v>
      </c>
      <c r="DI13" s="19">
        <f t="shared" si="9"/>
        <v>0</v>
      </c>
      <c r="DJ13" s="19">
        <f t="shared" si="9"/>
        <v>0</v>
      </c>
      <c r="DK13" s="19">
        <f t="shared" si="9"/>
        <v>0</v>
      </c>
      <c r="DL13" s="19">
        <f t="shared" si="9"/>
        <v>0</v>
      </c>
      <c r="DM13" s="19">
        <f t="shared" si="9"/>
        <v>0</v>
      </c>
      <c r="DN13" s="19">
        <f t="shared" si="9"/>
        <v>0</v>
      </c>
      <c r="DO13" s="19">
        <f t="shared" si="9"/>
        <v>0</v>
      </c>
      <c r="DP13" s="19">
        <f t="shared" si="9"/>
        <v>0</v>
      </c>
      <c r="DQ13" s="19">
        <f t="shared" si="9"/>
        <v>0</v>
      </c>
      <c r="DR13" s="19">
        <f t="shared" si="9"/>
        <v>0</v>
      </c>
      <c r="DS13" s="19">
        <f t="shared" si="9"/>
        <v>0</v>
      </c>
      <c r="DT13" s="19">
        <f t="shared" si="9"/>
        <v>0</v>
      </c>
      <c r="DU13" s="19">
        <f t="shared" si="9"/>
        <v>0</v>
      </c>
      <c r="DX13" s="15" t="str">
        <f>IF(MOD('Game (3)'!$G13,2)=0,"hold","break")</f>
        <v>hold</v>
      </c>
      <c r="DY13" s="15" t="str">
        <f t="shared" si="18"/>
        <v>Us</v>
      </c>
      <c r="DZ13" s="15">
        <f t="shared" si="19"/>
        <v>0</v>
      </c>
      <c r="EA13" s="15">
        <f t="shared" si="10"/>
        <v>0</v>
      </c>
      <c r="EB13" s="15">
        <f t="shared" si="11"/>
        <v>0</v>
      </c>
      <c r="EC13" s="15">
        <f t="shared" si="20"/>
        <v>0</v>
      </c>
      <c r="ED13" s="20" t="str">
        <f t="shared" si="21"/>
        <v/>
      </c>
      <c r="EE13" s="20" t="str">
        <f t="shared" si="22"/>
        <v/>
      </c>
      <c r="EF13" s="20" t="str">
        <f t="shared" si="23"/>
        <v/>
      </c>
      <c r="EG13" s="20" t="str">
        <f t="shared" si="24"/>
        <v/>
      </c>
    </row>
    <row r="14" spans="1:137">
      <c r="A14" t="s">
        <v>92</v>
      </c>
      <c r="B14" s="2" t="e">
        <f>B13/B10</f>
        <v>#DIV/0!</v>
      </c>
      <c r="F14" s="11">
        <v>13</v>
      </c>
      <c r="G14" s="13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Y14" s="12">
        <f t="shared" si="12"/>
        <v>0</v>
      </c>
      <c r="Z14" s="12" t="str">
        <f t="shared" si="4"/>
        <v/>
      </c>
      <c r="AH14" s="19">
        <f t="shared" si="13"/>
        <v>13</v>
      </c>
      <c r="AI14" s="12">
        <f t="shared" si="5"/>
        <v>0</v>
      </c>
      <c r="AJ14" s="12">
        <f t="shared" si="5"/>
        <v>0</v>
      </c>
      <c r="AK14" s="12">
        <f t="shared" si="5"/>
        <v>0</v>
      </c>
      <c r="AL14" s="12">
        <f t="shared" si="5"/>
        <v>0</v>
      </c>
      <c r="AM14" s="12">
        <f t="shared" si="5"/>
        <v>0</v>
      </c>
      <c r="AN14" s="12">
        <f t="shared" si="5"/>
        <v>0</v>
      </c>
      <c r="AO14" s="12">
        <f t="shared" si="5"/>
        <v>0</v>
      </c>
      <c r="AP14" s="12">
        <f t="shared" si="5"/>
        <v>0</v>
      </c>
      <c r="AQ14" s="12">
        <f t="shared" si="5"/>
        <v>0</v>
      </c>
      <c r="AR14" s="12">
        <f t="shared" si="5"/>
        <v>0</v>
      </c>
      <c r="AS14" s="12">
        <f t="shared" si="5"/>
        <v>0</v>
      </c>
      <c r="AT14" s="12">
        <f t="shared" si="5"/>
        <v>0</v>
      </c>
      <c r="AU14" s="12">
        <f t="shared" si="5"/>
        <v>0</v>
      </c>
      <c r="AV14" s="12">
        <f t="shared" si="5"/>
        <v>0</v>
      </c>
      <c r="AW14" s="12">
        <f t="shared" si="5"/>
        <v>0</v>
      </c>
      <c r="AX14" s="12">
        <f t="shared" si="5"/>
        <v>0</v>
      </c>
      <c r="BA14" s="19">
        <f t="shared" si="14"/>
        <v>13</v>
      </c>
      <c r="BB14" s="12">
        <f t="shared" si="6"/>
        <v>0</v>
      </c>
      <c r="BC14" s="12">
        <f t="shared" si="6"/>
        <v>0</v>
      </c>
      <c r="BD14" s="12">
        <f t="shared" si="6"/>
        <v>0</v>
      </c>
      <c r="BE14" s="12">
        <f t="shared" si="6"/>
        <v>0</v>
      </c>
      <c r="BF14" s="12">
        <f t="shared" si="6"/>
        <v>0</v>
      </c>
      <c r="BG14" s="12">
        <f t="shared" si="6"/>
        <v>0</v>
      </c>
      <c r="BH14" s="12">
        <f t="shared" si="6"/>
        <v>0</v>
      </c>
      <c r="BI14" s="12">
        <f t="shared" si="6"/>
        <v>0</v>
      </c>
      <c r="BJ14" s="12">
        <f t="shared" si="6"/>
        <v>0</v>
      </c>
      <c r="BK14" s="12">
        <f t="shared" si="6"/>
        <v>0</v>
      </c>
      <c r="BL14" s="12">
        <f t="shared" si="6"/>
        <v>0</v>
      </c>
      <c r="BM14" s="12">
        <f t="shared" si="6"/>
        <v>0</v>
      </c>
      <c r="BN14" s="12">
        <f t="shared" si="6"/>
        <v>0</v>
      </c>
      <c r="BO14" s="12">
        <f t="shared" si="6"/>
        <v>0</v>
      </c>
      <c r="BP14" s="12">
        <f t="shared" si="6"/>
        <v>0</v>
      </c>
      <c r="BQ14" s="12">
        <f t="shared" si="6"/>
        <v>0</v>
      </c>
      <c r="BT14" s="19">
        <f t="shared" si="15"/>
        <v>13</v>
      </c>
      <c r="BU14" s="12">
        <f t="shared" si="7"/>
        <v>0</v>
      </c>
      <c r="BV14" s="12">
        <f t="shared" si="7"/>
        <v>0</v>
      </c>
      <c r="BW14" s="12">
        <f t="shared" si="7"/>
        <v>0</v>
      </c>
      <c r="BX14" s="12">
        <f t="shared" si="7"/>
        <v>0</v>
      </c>
      <c r="BY14" s="12">
        <f t="shared" si="7"/>
        <v>0</v>
      </c>
      <c r="BZ14" s="12">
        <f t="shared" si="7"/>
        <v>0</v>
      </c>
      <c r="CA14" s="12">
        <f t="shared" si="7"/>
        <v>0</v>
      </c>
      <c r="CB14" s="12">
        <f t="shared" si="7"/>
        <v>0</v>
      </c>
      <c r="CC14" s="12">
        <f t="shared" si="7"/>
        <v>0</v>
      </c>
      <c r="CD14" s="12">
        <f t="shared" si="7"/>
        <v>0</v>
      </c>
      <c r="CE14" s="12">
        <f t="shared" si="7"/>
        <v>0</v>
      </c>
      <c r="CF14" s="12">
        <f t="shared" si="7"/>
        <v>0</v>
      </c>
      <c r="CG14" s="12">
        <f t="shared" si="7"/>
        <v>0</v>
      </c>
      <c r="CH14" s="12">
        <f t="shared" si="7"/>
        <v>0</v>
      </c>
      <c r="CI14" s="12">
        <f t="shared" si="7"/>
        <v>0</v>
      </c>
      <c r="CJ14" s="12">
        <f t="shared" si="7"/>
        <v>0</v>
      </c>
      <c r="CM14" s="19">
        <f t="shared" si="16"/>
        <v>13</v>
      </c>
      <c r="CN14" s="12">
        <f t="shared" si="8"/>
        <v>0</v>
      </c>
      <c r="CO14" s="12">
        <f t="shared" si="8"/>
        <v>0</v>
      </c>
      <c r="CP14" s="12">
        <f t="shared" si="8"/>
        <v>0</v>
      </c>
      <c r="CQ14" s="12">
        <f t="shared" si="8"/>
        <v>0</v>
      </c>
      <c r="CR14" s="12">
        <f t="shared" si="8"/>
        <v>0</v>
      </c>
      <c r="CS14" s="12">
        <f t="shared" si="8"/>
        <v>0</v>
      </c>
      <c r="CT14" s="12">
        <f t="shared" si="8"/>
        <v>0</v>
      </c>
      <c r="CU14" s="12">
        <f t="shared" si="8"/>
        <v>0</v>
      </c>
      <c r="CV14" s="12">
        <f t="shared" si="8"/>
        <v>0</v>
      </c>
      <c r="CW14" s="12">
        <f t="shared" si="8"/>
        <v>0</v>
      </c>
      <c r="CX14" s="12">
        <f t="shared" si="8"/>
        <v>0</v>
      </c>
      <c r="CY14" s="12">
        <f t="shared" si="8"/>
        <v>0</v>
      </c>
      <c r="CZ14" s="12">
        <f t="shared" si="8"/>
        <v>0</v>
      </c>
      <c r="DA14" s="12">
        <f t="shared" si="8"/>
        <v>0</v>
      </c>
      <c r="DB14" s="12">
        <f t="shared" si="8"/>
        <v>0</v>
      </c>
      <c r="DC14" s="12">
        <f t="shared" si="8"/>
        <v>0</v>
      </c>
      <c r="DF14" s="19">
        <f t="shared" si="17"/>
        <v>0</v>
      </c>
      <c r="DG14" s="19">
        <f t="shared" si="9"/>
        <v>0</v>
      </c>
      <c r="DH14" s="19">
        <f t="shared" si="9"/>
        <v>0</v>
      </c>
      <c r="DI14" s="19">
        <f t="shared" si="9"/>
        <v>0</v>
      </c>
      <c r="DJ14" s="19">
        <f t="shared" si="9"/>
        <v>0</v>
      </c>
      <c r="DK14" s="19">
        <f t="shared" si="9"/>
        <v>0</v>
      </c>
      <c r="DL14" s="19">
        <f t="shared" si="9"/>
        <v>0</v>
      </c>
      <c r="DM14" s="19">
        <f t="shared" si="9"/>
        <v>0</v>
      </c>
      <c r="DN14" s="19">
        <f t="shared" si="9"/>
        <v>0</v>
      </c>
      <c r="DO14" s="19">
        <f t="shared" si="9"/>
        <v>0</v>
      </c>
      <c r="DP14" s="19">
        <f t="shared" si="9"/>
        <v>0</v>
      </c>
      <c r="DQ14" s="19">
        <f t="shared" si="9"/>
        <v>0</v>
      </c>
      <c r="DR14" s="19">
        <f t="shared" si="9"/>
        <v>0</v>
      </c>
      <c r="DS14" s="19">
        <f t="shared" si="9"/>
        <v>0</v>
      </c>
      <c r="DT14" s="19">
        <f t="shared" si="9"/>
        <v>0</v>
      </c>
      <c r="DU14" s="19">
        <f t="shared" si="9"/>
        <v>0</v>
      </c>
      <c r="DX14" s="12" t="str">
        <f>IF(MOD('Game (3)'!$G14,2)=0,"hold","break")</f>
        <v>hold</v>
      </c>
      <c r="DY14" s="15" t="str">
        <f t="shared" si="18"/>
        <v>Op</v>
      </c>
      <c r="DZ14" s="15">
        <f t="shared" si="19"/>
        <v>0</v>
      </c>
      <c r="EA14" s="15">
        <f t="shared" si="10"/>
        <v>0</v>
      </c>
      <c r="EB14" s="15">
        <f t="shared" si="11"/>
        <v>0</v>
      </c>
      <c r="EC14" s="15">
        <f t="shared" si="20"/>
        <v>0</v>
      </c>
      <c r="ED14" s="20" t="str">
        <f t="shared" si="21"/>
        <v/>
      </c>
      <c r="EE14" s="20" t="str">
        <f t="shared" si="22"/>
        <v/>
      </c>
      <c r="EF14" s="20" t="str">
        <f t="shared" si="23"/>
        <v/>
      </c>
      <c r="EG14" s="20" t="str">
        <f t="shared" si="24"/>
        <v/>
      </c>
    </row>
    <row r="15" spans="1:137">
      <c r="A15" t="s">
        <v>95</v>
      </c>
      <c r="B15" s="3" t="e">
        <f>B11/B10</f>
        <v>#DIV/0!</v>
      </c>
      <c r="F15" s="14">
        <v>14</v>
      </c>
      <c r="G15" s="16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Y15" s="15">
        <f t="shared" si="12"/>
        <v>0</v>
      </c>
      <c r="Z15" s="15" t="str">
        <f t="shared" si="4"/>
        <v/>
      </c>
      <c r="AH15" s="19">
        <f t="shared" si="13"/>
        <v>14</v>
      </c>
      <c r="AI15" s="12">
        <f t="shared" si="5"/>
        <v>0</v>
      </c>
      <c r="AJ15" s="12">
        <f t="shared" si="5"/>
        <v>0</v>
      </c>
      <c r="AK15" s="12">
        <f t="shared" si="5"/>
        <v>0</v>
      </c>
      <c r="AL15" s="12">
        <f t="shared" si="5"/>
        <v>0</v>
      </c>
      <c r="AM15" s="12">
        <f t="shared" si="5"/>
        <v>0</v>
      </c>
      <c r="AN15" s="12">
        <f t="shared" si="5"/>
        <v>0</v>
      </c>
      <c r="AO15" s="12">
        <f t="shared" si="5"/>
        <v>0</v>
      </c>
      <c r="AP15" s="12">
        <f t="shared" si="5"/>
        <v>0</v>
      </c>
      <c r="AQ15" s="12">
        <f t="shared" si="5"/>
        <v>0</v>
      </c>
      <c r="AR15" s="12">
        <f t="shared" si="5"/>
        <v>0</v>
      </c>
      <c r="AS15" s="12">
        <f t="shared" si="5"/>
        <v>0</v>
      </c>
      <c r="AT15" s="12">
        <f t="shared" si="5"/>
        <v>0</v>
      </c>
      <c r="AU15" s="12">
        <f t="shared" si="5"/>
        <v>0</v>
      </c>
      <c r="AV15" s="12">
        <f t="shared" si="5"/>
        <v>0</v>
      </c>
      <c r="AW15" s="12">
        <f t="shared" si="5"/>
        <v>0</v>
      </c>
      <c r="AX15" s="12">
        <f t="shared" si="5"/>
        <v>0</v>
      </c>
      <c r="BA15" s="19">
        <f t="shared" si="14"/>
        <v>14</v>
      </c>
      <c r="BB15" s="12">
        <f t="shared" si="6"/>
        <v>0</v>
      </c>
      <c r="BC15" s="12">
        <f t="shared" si="6"/>
        <v>0</v>
      </c>
      <c r="BD15" s="12">
        <f t="shared" si="6"/>
        <v>0</v>
      </c>
      <c r="BE15" s="12">
        <f t="shared" si="6"/>
        <v>0</v>
      </c>
      <c r="BF15" s="12">
        <f t="shared" si="6"/>
        <v>0</v>
      </c>
      <c r="BG15" s="12">
        <f t="shared" si="6"/>
        <v>0</v>
      </c>
      <c r="BH15" s="12">
        <f t="shared" si="6"/>
        <v>0</v>
      </c>
      <c r="BI15" s="12">
        <f t="shared" si="6"/>
        <v>0</v>
      </c>
      <c r="BJ15" s="12">
        <f t="shared" si="6"/>
        <v>0</v>
      </c>
      <c r="BK15" s="12">
        <f t="shared" si="6"/>
        <v>0</v>
      </c>
      <c r="BL15" s="12">
        <f t="shared" si="6"/>
        <v>0</v>
      </c>
      <c r="BM15" s="12">
        <f t="shared" si="6"/>
        <v>0</v>
      </c>
      <c r="BN15" s="12">
        <f t="shared" si="6"/>
        <v>0</v>
      </c>
      <c r="BO15" s="12">
        <f t="shared" si="6"/>
        <v>0</v>
      </c>
      <c r="BP15" s="12">
        <f t="shared" si="6"/>
        <v>0</v>
      </c>
      <c r="BQ15" s="12">
        <f t="shared" si="6"/>
        <v>0</v>
      </c>
      <c r="BT15" s="19">
        <f t="shared" si="15"/>
        <v>14</v>
      </c>
      <c r="BU15" s="12">
        <f t="shared" si="7"/>
        <v>0</v>
      </c>
      <c r="BV15" s="12">
        <f t="shared" si="7"/>
        <v>0</v>
      </c>
      <c r="BW15" s="12">
        <f t="shared" si="7"/>
        <v>0</v>
      </c>
      <c r="BX15" s="12">
        <f t="shared" si="7"/>
        <v>0</v>
      </c>
      <c r="BY15" s="12">
        <f t="shared" si="7"/>
        <v>0</v>
      </c>
      <c r="BZ15" s="12">
        <f t="shared" si="7"/>
        <v>0</v>
      </c>
      <c r="CA15" s="12">
        <f t="shared" si="7"/>
        <v>0</v>
      </c>
      <c r="CB15" s="12">
        <f t="shared" si="7"/>
        <v>0</v>
      </c>
      <c r="CC15" s="12">
        <f t="shared" si="7"/>
        <v>0</v>
      </c>
      <c r="CD15" s="12">
        <f t="shared" si="7"/>
        <v>0</v>
      </c>
      <c r="CE15" s="12">
        <f t="shared" si="7"/>
        <v>0</v>
      </c>
      <c r="CF15" s="12">
        <f t="shared" si="7"/>
        <v>0</v>
      </c>
      <c r="CG15" s="12">
        <f t="shared" si="7"/>
        <v>0</v>
      </c>
      <c r="CH15" s="12">
        <f t="shared" si="7"/>
        <v>0</v>
      </c>
      <c r="CI15" s="12">
        <f t="shared" si="7"/>
        <v>0</v>
      </c>
      <c r="CJ15" s="12">
        <f t="shared" si="7"/>
        <v>0</v>
      </c>
      <c r="CM15" s="19">
        <f t="shared" si="16"/>
        <v>14</v>
      </c>
      <c r="CN15" s="12">
        <f t="shared" si="8"/>
        <v>0</v>
      </c>
      <c r="CO15" s="12">
        <f t="shared" si="8"/>
        <v>0</v>
      </c>
      <c r="CP15" s="12">
        <f t="shared" si="8"/>
        <v>0</v>
      </c>
      <c r="CQ15" s="12">
        <f t="shared" si="8"/>
        <v>0</v>
      </c>
      <c r="CR15" s="12">
        <f t="shared" si="8"/>
        <v>0</v>
      </c>
      <c r="CS15" s="12">
        <f t="shared" si="8"/>
        <v>0</v>
      </c>
      <c r="CT15" s="12">
        <f t="shared" si="8"/>
        <v>0</v>
      </c>
      <c r="CU15" s="12">
        <f t="shared" si="8"/>
        <v>0</v>
      </c>
      <c r="CV15" s="12">
        <f t="shared" si="8"/>
        <v>0</v>
      </c>
      <c r="CW15" s="12">
        <f t="shared" si="8"/>
        <v>0</v>
      </c>
      <c r="CX15" s="12">
        <f t="shared" si="8"/>
        <v>0</v>
      </c>
      <c r="CY15" s="12">
        <f t="shared" si="8"/>
        <v>0</v>
      </c>
      <c r="CZ15" s="12">
        <f t="shared" si="8"/>
        <v>0</v>
      </c>
      <c r="DA15" s="12">
        <f t="shared" si="8"/>
        <v>0</v>
      </c>
      <c r="DB15" s="12">
        <f t="shared" si="8"/>
        <v>0</v>
      </c>
      <c r="DC15" s="12">
        <f t="shared" si="8"/>
        <v>0</v>
      </c>
      <c r="DF15" s="19">
        <f t="shared" si="17"/>
        <v>0</v>
      </c>
      <c r="DG15" s="19">
        <f t="shared" si="9"/>
        <v>0</v>
      </c>
      <c r="DH15" s="19">
        <f t="shared" si="9"/>
        <v>0</v>
      </c>
      <c r="DI15" s="19">
        <f t="shared" si="9"/>
        <v>0</v>
      </c>
      <c r="DJ15" s="19">
        <f t="shared" si="9"/>
        <v>0</v>
      </c>
      <c r="DK15" s="19">
        <f t="shared" si="9"/>
        <v>0</v>
      </c>
      <c r="DL15" s="19">
        <f t="shared" si="9"/>
        <v>0</v>
      </c>
      <c r="DM15" s="19">
        <f t="shared" si="9"/>
        <v>0</v>
      </c>
      <c r="DN15" s="19">
        <f t="shared" si="9"/>
        <v>0</v>
      </c>
      <c r="DO15" s="19">
        <f t="shared" si="9"/>
        <v>0</v>
      </c>
      <c r="DP15" s="19">
        <f t="shared" si="9"/>
        <v>0</v>
      </c>
      <c r="DQ15" s="19">
        <f t="shared" si="9"/>
        <v>0</v>
      </c>
      <c r="DR15" s="19">
        <f t="shared" si="9"/>
        <v>0</v>
      </c>
      <c r="DS15" s="19">
        <f t="shared" si="9"/>
        <v>0</v>
      </c>
      <c r="DT15" s="19">
        <f t="shared" si="9"/>
        <v>0</v>
      </c>
      <c r="DU15" s="19">
        <f t="shared" si="9"/>
        <v>0</v>
      </c>
      <c r="DX15" s="15" t="str">
        <f>IF(MOD('Game (3)'!$G15,2)=0,"hold","break")</f>
        <v>hold</v>
      </c>
      <c r="DY15" s="15" t="str">
        <f t="shared" si="18"/>
        <v>Us</v>
      </c>
      <c r="DZ15" s="15">
        <f t="shared" si="19"/>
        <v>0</v>
      </c>
      <c r="EA15" s="15">
        <f t="shared" si="10"/>
        <v>0</v>
      </c>
      <c r="EB15" s="15">
        <f t="shared" si="11"/>
        <v>0</v>
      </c>
      <c r="EC15" s="15">
        <f t="shared" si="20"/>
        <v>0</v>
      </c>
      <c r="ED15" s="20" t="str">
        <f t="shared" si="21"/>
        <v/>
      </c>
      <c r="EE15" s="20" t="str">
        <f t="shared" si="22"/>
        <v/>
      </c>
      <c r="EF15" s="20" t="str">
        <f t="shared" si="23"/>
        <v/>
      </c>
      <c r="EG15" s="20" t="str">
        <f t="shared" si="24"/>
        <v/>
      </c>
    </row>
    <row r="16" spans="1:137" ht="15" thickBot="1">
      <c r="F16" s="11">
        <v>15</v>
      </c>
      <c r="G16" s="13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Y16" s="12">
        <f t="shared" si="12"/>
        <v>0</v>
      </c>
      <c r="Z16" s="12" t="str">
        <f t="shared" si="4"/>
        <v/>
      </c>
      <c r="AB16" t="s">
        <v>169</v>
      </c>
      <c r="AH16" s="19">
        <f t="shared" si="13"/>
        <v>15</v>
      </c>
      <c r="AI16" s="12">
        <f t="shared" si="5"/>
        <v>0</v>
      </c>
      <c r="AJ16" s="12">
        <f t="shared" si="5"/>
        <v>0</v>
      </c>
      <c r="AK16" s="12">
        <f t="shared" si="5"/>
        <v>0</v>
      </c>
      <c r="AL16" s="12">
        <f t="shared" si="5"/>
        <v>0</v>
      </c>
      <c r="AM16" s="12">
        <f t="shared" si="5"/>
        <v>0</v>
      </c>
      <c r="AN16" s="12">
        <f t="shared" si="5"/>
        <v>0</v>
      </c>
      <c r="AO16" s="12">
        <f t="shared" si="5"/>
        <v>0</v>
      </c>
      <c r="AP16" s="12">
        <f t="shared" si="5"/>
        <v>0</v>
      </c>
      <c r="AQ16" s="12">
        <f t="shared" si="5"/>
        <v>0</v>
      </c>
      <c r="AR16" s="12">
        <f t="shared" si="5"/>
        <v>0</v>
      </c>
      <c r="AS16" s="12">
        <f t="shared" si="5"/>
        <v>0</v>
      </c>
      <c r="AT16" s="12">
        <f t="shared" si="5"/>
        <v>0</v>
      </c>
      <c r="AU16" s="12">
        <f t="shared" si="5"/>
        <v>0</v>
      </c>
      <c r="AV16" s="12">
        <f t="shared" si="5"/>
        <v>0</v>
      </c>
      <c r="AW16" s="12">
        <f t="shared" si="5"/>
        <v>0</v>
      </c>
      <c r="AX16" s="12">
        <f t="shared" si="5"/>
        <v>0</v>
      </c>
      <c r="BA16" s="19">
        <f t="shared" si="14"/>
        <v>15</v>
      </c>
      <c r="BB16" s="12">
        <f t="shared" si="6"/>
        <v>0</v>
      </c>
      <c r="BC16" s="12">
        <f t="shared" si="6"/>
        <v>0</v>
      </c>
      <c r="BD16" s="12">
        <f t="shared" si="6"/>
        <v>0</v>
      </c>
      <c r="BE16" s="12">
        <f t="shared" si="6"/>
        <v>0</v>
      </c>
      <c r="BF16" s="12">
        <f t="shared" si="6"/>
        <v>0</v>
      </c>
      <c r="BG16" s="12">
        <f t="shared" si="6"/>
        <v>0</v>
      </c>
      <c r="BH16" s="12">
        <f t="shared" si="6"/>
        <v>0</v>
      </c>
      <c r="BI16" s="12">
        <f t="shared" si="6"/>
        <v>0</v>
      </c>
      <c r="BJ16" s="12">
        <f t="shared" si="6"/>
        <v>0</v>
      </c>
      <c r="BK16" s="12">
        <f t="shared" si="6"/>
        <v>0</v>
      </c>
      <c r="BL16" s="12">
        <f t="shared" si="6"/>
        <v>0</v>
      </c>
      <c r="BM16" s="12">
        <f t="shared" si="6"/>
        <v>0</v>
      </c>
      <c r="BN16" s="12">
        <f t="shared" si="6"/>
        <v>0</v>
      </c>
      <c r="BO16" s="12">
        <f t="shared" si="6"/>
        <v>0</v>
      </c>
      <c r="BP16" s="12">
        <f t="shared" si="6"/>
        <v>0</v>
      </c>
      <c r="BQ16" s="12">
        <f t="shared" si="6"/>
        <v>0</v>
      </c>
      <c r="BT16" s="19">
        <f t="shared" si="15"/>
        <v>15</v>
      </c>
      <c r="BU16" s="12">
        <f t="shared" si="7"/>
        <v>0</v>
      </c>
      <c r="BV16" s="12">
        <f t="shared" si="7"/>
        <v>0</v>
      </c>
      <c r="BW16" s="12">
        <f t="shared" si="7"/>
        <v>0</v>
      </c>
      <c r="BX16" s="12">
        <f t="shared" si="7"/>
        <v>0</v>
      </c>
      <c r="BY16" s="12">
        <f t="shared" si="7"/>
        <v>0</v>
      </c>
      <c r="BZ16" s="12">
        <f t="shared" si="7"/>
        <v>0</v>
      </c>
      <c r="CA16" s="12">
        <f t="shared" si="7"/>
        <v>0</v>
      </c>
      <c r="CB16" s="12">
        <f t="shared" si="7"/>
        <v>0</v>
      </c>
      <c r="CC16" s="12">
        <f t="shared" si="7"/>
        <v>0</v>
      </c>
      <c r="CD16" s="12">
        <f t="shared" si="7"/>
        <v>0</v>
      </c>
      <c r="CE16" s="12">
        <f t="shared" si="7"/>
        <v>0</v>
      </c>
      <c r="CF16" s="12">
        <f t="shared" si="7"/>
        <v>0</v>
      </c>
      <c r="CG16" s="12">
        <f t="shared" si="7"/>
        <v>0</v>
      </c>
      <c r="CH16" s="12">
        <f t="shared" si="7"/>
        <v>0</v>
      </c>
      <c r="CI16" s="12">
        <f t="shared" si="7"/>
        <v>0</v>
      </c>
      <c r="CJ16" s="12">
        <f t="shared" si="7"/>
        <v>0</v>
      </c>
      <c r="CM16" s="19">
        <f t="shared" si="16"/>
        <v>15</v>
      </c>
      <c r="CN16" s="12">
        <f t="shared" si="8"/>
        <v>0</v>
      </c>
      <c r="CO16" s="12">
        <f t="shared" si="8"/>
        <v>0</v>
      </c>
      <c r="CP16" s="12">
        <f t="shared" si="8"/>
        <v>0</v>
      </c>
      <c r="CQ16" s="12">
        <f t="shared" si="8"/>
        <v>0</v>
      </c>
      <c r="CR16" s="12">
        <f t="shared" si="8"/>
        <v>0</v>
      </c>
      <c r="CS16" s="12">
        <f t="shared" si="8"/>
        <v>0</v>
      </c>
      <c r="CT16" s="12">
        <f t="shared" si="8"/>
        <v>0</v>
      </c>
      <c r="CU16" s="12">
        <f t="shared" si="8"/>
        <v>0</v>
      </c>
      <c r="CV16" s="12">
        <f t="shared" si="8"/>
        <v>0</v>
      </c>
      <c r="CW16" s="12">
        <f t="shared" si="8"/>
        <v>0</v>
      </c>
      <c r="CX16" s="12">
        <f t="shared" si="8"/>
        <v>0</v>
      </c>
      <c r="CY16" s="12">
        <f t="shared" si="8"/>
        <v>0</v>
      </c>
      <c r="CZ16" s="12">
        <f t="shared" si="8"/>
        <v>0</v>
      </c>
      <c r="DA16" s="12">
        <f t="shared" si="8"/>
        <v>0</v>
      </c>
      <c r="DB16" s="12">
        <f t="shared" si="8"/>
        <v>0</v>
      </c>
      <c r="DC16" s="12">
        <f t="shared" si="8"/>
        <v>0</v>
      </c>
      <c r="DF16" s="19">
        <f t="shared" si="17"/>
        <v>0</v>
      </c>
      <c r="DG16" s="19">
        <f t="shared" si="9"/>
        <v>0</v>
      </c>
      <c r="DH16" s="19">
        <f t="shared" si="9"/>
        <v>0</v>
      </c>
      <c r="DI16" s="19">
        <f t="shared" si="9"/>
        <v>0</v>
      </c>
      <c r="DJ16" s="19">
        <f t="shared" si="9"/>
        <v>0</v>
      </c>
      <c r="DK16" s="19">
        <f t="shared" si="9"/>
        <v>0</v>
      </c>
      <c r="DL16" s="19">
        <f t="shared" si="9"/>
        <v>0</v>
      </c>
      <c r="DM16" s="19">
        <f t="shared" si="9"/>
        <v>0</v>
      </c>
      <c r="DN16" s="19">
        <f t="shared" si="9"/>
        <v>0</v>
      </c>
      <c r="DO16" s="19">
        <f t="shared" si="9"/>
        <v>0</v>
      </c>
      <c r="DP16" s="19">
        <f t="shared" si="9"/>
        <v>0</v>
      </c>
      <c r="DQ16" s="19">
        <f t="shared" si="9"/>
        <v>0</v>
      </c>
      <c r="DR16" s="19">
        <f t="shared" si="9"/>
        <v>0</v>
      </c>
      <c r="DS16" s="19">
        <f t="shared" si="9"/>
        <v>0</v>
      </c>
      <c r="DT16" s="19">
        <f t="shared" si="9"/>
        <v>0</v>
      </c>
      <c r="DU16" s="19">
        <f t="shared" si="9"/>
        <v>0</v>
      </c>
      <c r="DX16" s="12" t="str">
        <f>IF(MOD('Game (3)'!$G16,2)=0,"hold","break")</f>
        <v>hold</v>
      </c>
      <c r="DY16" s="15" t="str">
        <f t="shared" si="18"/>
        <v>Op</v>
      </c>
      <c r="DZ16" s="15">
        <f t="shared" si="19"/>
        <v>0</v>
      </c>
      <c r="EA16" s="15">
        <f t="shared" si="10"/>
        <v>0</v>
      </c>
      <c r="EB16" s="15">
        <f t="shared" si="11"/>
        <v>0</v>
      </c>
      <c r="EC16" s="15">
        <f t="shared" si="20"/>
        <v>0</v>
      </c>
      <c r="ED16" s="20" t="str">
        <f t="shared" si="21"/>
        <v/>
      </c>
      <c r="EE16" s="20" t="str">
        <f t="shared" si="22"/>
        <v/>
      </c>
      <c r="EF16" s="20" t="str">
        <f t="shared" si="23"/>
        <v/>
      </c>
      <c r="EG16" s="20" t="str">
        <f t="shared" si="24"/>
        <v/>
      </c>
    </row>
    <row r="17" spans="1:137">
      <c r="A17" s="31" t="s">
        <v>100</v>
      </c>
      <c r="B17" s="32">
        <f>$DZ$31</f>
        <v>0</v>
      </c>
      <c r="F17" s="14">
        <v>16</v>
      </c>
      <c r="G17" s="16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Y17" s="15">
        <f t="shared" si="12"/>
        <v>0</v>
      </c>
      <c r="Z17" s="15" t="str">
        <f t="shared" si="4"/>
        <v/>
      </c>
      <c r="AB17" t="s">
        <v>33</v>
      </c>
      <c r="AC17" t="s">
        <v>90</v>
      </c>
      <c r="AD17" t="s">
        <v>53</v>
      </c>
      <c r="AH17" s="19">
        <f t="shared" si="13"/>
        <v>16</v>
      </c>
      <c r="AI17" s="12">
        <f t="shared" si="5"/>
        <v>0</v>
      </c>
      <c r="AJ17" s="12">
        <f t="shared" si="5"/>
        <v>0</v>
      </c>
      <c r="AK17" s="12">
        <f t="shared" si="5"/>
        <v>0</v>
      </c>
      <c r="AL17" s="12">
        <f t="shared" si="5"/>
        <v>0</v>
      </c>
      <c r="AM17" s="12">
        <f t="shared" si="5"/>
        <v>0</v>
      </c>
      <c r="AN17" s="12">
        <f t="shared" si="5"/>
        <v>0</v>
      </c>
      <c r="AO17" s="12">
        <f t="shared" si="5"/>
        <v>0</v>
      </c>
      <c r="AP17" s="12">
        <f t="shared" si="5"/>
        <v>0</v>
      </c>
      <c r="AQ17" s="12">
        <f t="shared" si="5"/>
        <v>0</v>
      </c>
      <c r="AR17" s="12">
        <f t="shared" si="5"/>
        <v>0</v>
      </c>
      <c r="AS17" s="12">
        <f t="shared" si="5"/>
        <v>0</v>
      </c>
      <c r="AT17" s="12">
        <f t="shared" si="5"/>
        <v>0</v>
      </c>
      <c r="AU17" s="12">
        <f t="shared" si="5"/>
        <v>0</v>
      </c>
      <c r="AV17" s="12">
        <f t="shared" si="5"/>
        <v>0</v>
      </c>
      <c r="AW17" s="12">
        <f t="shared" si="5"/>
        <v>0</v>
      </c>
      <c r="AX17" s="12">
        <f t="shared" ref="AX17:AX30" si="25">W17*$DZ17</f>
        <v>0</v>
      </c>
      <c r="BA17" s="19">
        <f t="shared" si="14"/>
        <v>16</v>
      </c>
      <c r="BB17" s="12">
        <f t="shared" si="6"/>
        <v>0</v>
      </c>
      <c r="BC17" s="12">
        <f t="shared" si="6"/>
        <v>0</v>
      </c>
      <c r="BD17" s="12">
        <f t="shared" si="6"/>
        <v>0</v>
      </c>
      <c r="BE17" s="12">
        <f t="shared" si="6"/>
        <v>0</v>
      </c>
      <c r="BF17" s="12">
        <f t="shared" si="6"/>
        <v>0</v>
      </c>
      <c r="BG17" s="12">
        <f t="shared" si="6"/>
        <v>0</v>
      </c>
      <c r="BH17" s="12">
        <f t="shared" si="6"/>
        <v>0</v>
      </c>
      <c r="BI17" s="12">
        <f t="shared" si="6"/>
        <v>0</v>
      </c>
      <c r="BJ17" s="12">
        <f t="shared" si="6"/>
        <v>0</v>
      </c>
      <c r="BK17" s="12">
        <f t="shared" si="6"/>
        <v>0</v>
      </c>
      <c r="BL17" s="12">
        <f t="shared" si="6"/>
        <v>0</v>
      </c>
      <c r="BM17" s="12">
        <f t="shared" si="6"/>
        <v>0</v>
      </c>
      <c r="BN17" s="12">
        <f t="shared" si="6"/>
        <v>0</v>
      </c>
      <c r="BO17" s="12">
        <f t="shared" si="6"/>
        <v>0</v>
      </c>
      <c r="BP17" s="12">
        <f t="shared" si="6"/>
        <v>0</v>
      </c>
      <c r="BQ17" s="12">
        <f t="shared" ref="BQ17:BQ30" si="26">W17*$EA17</f>
        <v>0</v>
      </c>
      <c r="BT17" s="19">
        <f t="shared" si="15"/>
        <v>16</v>
      </c>
      <c r="BU17" s="12">
        <f t="shared" si="7"/>
        <v>0</v>
      </c>
      <c r="BV17" s="12">
        <f t="shared" si="7"/>
        <v>0</v>
      </c>
      <c r="BW17" s="12">
        <f t="shared" si="7"/>
        <v>0</v>
      </c>
      <c r="BX17" s="12">
        <f t="shared" si="7"/>
        <v>0</v>
      </c>
      <c r="BY17" s="12">
        <f t="shared" si="7"/>
        <v>0</v>
      </c>
      <c r="BZ17" s="12">
        <f t="shared" si="7"/>
        <v>0</v>
      </c>
      <c r="CA17" s="12">
        <f t="shared" si="7"/>
        <v>0</v>
      </c>
      <c r="CB17" s="12">
        <f t="shared" si="7"/>
        <v>0</v>
      </c>
      <c r="CC17" s="12">
        <f t="shared" si="7"/>
        <v>0</v>
      </c>
      <c r="CD17" s="12">
        <f t="shared" si="7"/>
        <v>0</v>
      </c>
      <c r="CE17" s="12">
        <f t="shared" si="7"/>
        <v>0</v>
      </c>
      <c r="CF17" s="12">
        <f t="shared" si="7"/>
        <v>0</v>
      </c>
      <c r="CG17" s="12">
        <f t="shared" si="7"/>
        <v>0</v>
      </c>
      <c r="CH17" s="12">
        <f t="shared" si="7"/>
        <v>0</v>
      </c>
      <c r="CI17" s="12">
        <f t="shared" si="7"/>
        <v>0</v>
      </c>
      <c r="CJ17" s="12">
        <f t="shared" ref="CJ17:CJ30" si="27">W17*$EB17</f>
        <v>0</v>
      </c>
      <c r="CM17" s="19">
        <f t="shared" si="16"/>
        <v>16</v>
      </c>
      <c r="CN17" s="12">
        <f t="shared" si="8"/>
        <v>0</v>
      </c>
      <c r="CO17" s="12">
        <f t="shared" si="8"/>
        <v>0</v>
      </c>
      <c r="CP17" s="12">
        <f t="shared" si="8"/>
        <v>0</v>
      </c>
      <c r="CQ17" s="12">
        <f t="shared" si="8"/>
        <v>0</v>
      </c>
      <c r="CR17" s="12">
        <f t="shared" si="8"/>
        <v>0</v>
      </c>
      <c r="CS17" s="12">
        <f t="shared" si="8"/>
        <v>0</v>
      </c>
      <c r="CT17" s="12">
        <f t="shared" si="8"/>
        <v>0</v>
      </c>
      <c r="CU17" s="12">
        <f t="shared" si="8"/>
        <v>0</v>
      </c>
      <c r="CV17" s="12">
        <f t="shared" si="8"/>
        <v>0</v>
      </c>
      <c r="CW17" s="12">
        <f t="shared" si="8"/>
        <v>0</v>
      </c>
      <c r="CX17" s="12">
        <f t="shared" si="8"/>
        <v>0</v>
      </c>
      <c r="CY17" s="12">
        <f t="shared" si="8"/>
        <v>0</v>
      </c>
      <c r="CZ17" s="12">
        <f t="shared" si="8"/>
        <v>0</v>
      </c>
      <c r="DA17" s="12">
        <f t="shared" si="8"/>
        <v>0</v>
      </c>
      <c r="DB17" s="12">
        <f t="shared" si="8"/>
        <v>0</v>
      </c>
      <c r="DC17" s="12">
        <f t="shared" ref="DC17:DC30" si="28">W17*$EC17</f>
        <v>0</v>
      </c>
      <c r="DF17" s="19">
        <f t="shared" si="17"/>
        <v>0</v>
      </c>
      <c r="DG17" s="19">
        <f t="shared" si="9"/>
        <v>0</v>
      </c>
      <c r="DH17" s="19">
        <f t="shared" si="9"/>
        <v>0</v>
      </c>
      <c r="DI17" s="19">
        <f t="shared" si="9"/>
        <v>0</v>
      </c>
      <c r="DJ17" s="19">
        <f t="shared" si="9"/>
        <v>0</v>
      </c>
      <c r="DK17" s="19">
        <f t="shared" si="9"/>
        <v>0</v>
      </c>
      <c r="DL17" s="19">
        <f t="shared" si="9"/>
        <v>0</v>
      </c>
      <c r="DM17" s="19">
        <f t="shared" si="9"/>
        <v>0</v>
      </c>
      <c r="DN17" s="19">
        <f t="shared" si="9"/>
        <v>0</v>
      </c>
      <c r="DO17" s="19">
        <f t="shared" si="9"/>
        <v>0</v>
      </c>
      <c r="DP17" s="19">
        <f t="shared" si="9"/>
        <v>0</v>
      </c>
      <c r="DQ17" s="19">
        <f t="shared" si="9"/>
        <v>0</v>
      </c>
      <c r="DR17" s="19">
        <f t="shared" si="9"/>
        <v>0</v>
      </c>
      <c r="DS17" s="19">
        <f t="shared" si="9"/>
        <v>0</v>
      </c>
      <c r="DT17" s="19">
        <f t="shared" si="9"/>
        <v>0</v>
      </c>
      <c r="DU17" s="19">
        <f t="shared" si="9"/>
        <v>0</v>
      </c>
      <c r="DX17" s="15" t="str">
        <f>IF(MOD('Game (3)'!$G17,2)=0,"hold","break")</f>
        <v>hold</v>
      </c>
      <c r="DY17" s="15" t="str">
        <f t="shared" si="18"/>
        <v>Us</v>
      </c>
      <c r="DZ17" s="15">
        <f t="shared" si="19"/>
        <v>0</v>
      </c>
      <c r="EA17" s="15">
        <f t="shared" si="10"/>
        <v>0</v>
      </c>
      <c r="EB17" s="15">
        <f t="shared" si="11"/>
        <v>0</v>
      </c>
      <c r="EC17" s="15">
        <f t="shared" si="20"/>
        <v>0</v>
      </c>
      <c r="ED17" s="20" t="str">
        <f t="shared" si="21"/>
        <v/>
      </c>
      <c r="EE17" s="20" t="str">
        <f t="shared" si="22"/>
        <v/>
      </c>
      <c r="EF17" s="20" t="str">
        <f t="shared" si="23"/>
        <v/>
      </c>
      <c r="EG17" s="20" t="str">
        <f t="shared" si="24"/>
        <v/>
      </c>
    </row>
    <row r="18" spans="1:137" ht="15" thickBot="1">
      <c r="A18" s="33" t="s">
        <v>104</v>
      </c>
      <c r="B18" s="34">
        <f>$EC$31</f>
        <v>0</v>
      </c>
      <c r="F18" s="11">
        <v>17</v>
      </c>
      <c r="G18" s="13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Y18" s="12">
        <f t="shared" si="12"/>
        <v>0</v>
      </c>
      <c r="Z18" s="12" t="str">
        <f t="shared" si="4"/>
        <v/>
      </c>
      <c r="AB18" t="str">
        <f>H33</f>
        <v>Jonny</v>
      </c>
      <c r="AC18" s="38">
        <f>H44</f>
        <v>0</v>
      </c>
      <c r="AD18" s="2" t="e">
        <f>H39</f>
        <v>#DIV/0!</v>
      </c>
      <c r="AH18" s="19">
        <f t="shared" si="13"/>
        <v>17</v>
      </c>
      <c r="AI18" s="12">
        <f t="shared" ref="AI18:AW30" si="29">H18*$DZ18</f>
        <v>0</v>
      </c>
      <c r="AJ18" s="12">
        <f t="shared" si="29"/>
        <v>0</v>
      </c>
      <c r="AK18" s="12">
        <f t="shared" si="29"/>
        <v>0</v>
      </c>
      <c r="AL18" s="12">
        <f t="shared" si="29"/>
        <v>0</v>
      </c>
      <c r="AM18" s="12">
        <f t="shared" si="29"/>
        <v>0</v>
      </c>
      <c r="AN18" s="12">
        <f t="shared" si="29"/>
        <v>0</v>
      </c>
      <c r="AO18" s="12">
        <f t="shared" si="29"/>
        <v>0</v>
      </c>
      <c r="AP18" s="12">
        <f t="shared" si="29"/>
        <v>0</v>
      </c>
      <c r="AQ18" s="12">
        <f t="shared" si="29"/>
        <v>0</v>
      </c>
      <c r="AR18" s="12">
        <f t="shared" si="29"/>
        <v>0</v>
      </c>
      <c r="AS18" s="12">
        <f t="shared" si="29"/>
        <v>0</v>
      </c>
      <c r="AT18" s="12">
        <f t="shared" si="29"/>
        <v>0</v>
      </c>
      <c r="AU18" s="12">
        <f t="shared" si="29"/>
        <v>0</v>
      </c>
      <c r="AV18" s="12">
        <f t="shared" si="29"/>
        <v>0</v>
      </c>
      <c r="AW18" s="12">
        <f t="shared" si="29"/>
        <v>0</v>
      </c>
      <c r="AX18" s="12">
        <f t="shared" si="25"/>
        <v>0</v>
      </c>
      <c r="BA18" s="19">
        <f t="shared" si="14"/>
        <v>17</v>
      </c>
      <c r="BB18" s="12">
        <f t="shared" ref="BB18:BP30" si="30">H18*$EA18</f>
        <v>0</v>
      </c>
      <c r="BC18" s="12">
        <f t="shared" si="30"/>
        <v>0</v>
      </c>
      <c r="BD18" s="12">
        <f t="shared" si="30"/>
        <v>0</v>
      </c>
      <c r="BE18" s="12">
        <f t="shared" si="30"/>
        <v>0</v>
      </c>
      <c r="BF18" s="12">
        <f t="shared" si="30"/>
        <v>0</v>
      </c>
      <c r="BG18" s="12">
        <f t="shared" si="30"/>
        <v>0</v>
      </c>
      <c r="BH18" s="12">
        <f t="shared" si="30"/>
        <v>0</v>
      </c>
      <c r="BI18" s="12">
        <f t="shared" si="30"/>
        <v>0</v>
      </c>
      <c r="BJ18" s="12">
        <f t="shared" si="30"/>
        <v>0</v>
      </c>
      <c r="BK18" s="12">
        <f t="shared" si="30"/>
        <v>0</v>
      </c>
      <c r="BL18" s="12">
        <f t="shared" si="30"/>
        <v>0</v>
      </c>
      <c r="BM18" s="12">
        <f t="shared" si="30"/>
        <v>0</v>
      </c>
      <c r="BN18" s="12">
        <f t="shared" si="30"/>
        <v>0</v>
      </c>
      <c r="BO18" s="12">
        <f t="shared" si="30"/>
        <v>0</v>
      </c>
      <c r="BP18" s="12">
        <f t="shared" si="30"/>
        <v>0</v>
      </c>
      <c r="BQ18" s="12">
        <f t="shared" si="26"/>
        <v>0</v>
      </c>
      <c r="BT18" s="19">
        <f t="shared" si="15"/>
        <v>17</v>
      </c>
      <c r="BU18" s="12">
        <f t="shared" ref="BU18:CI30" si="31">H18*$EB18</f>
        <v>0</v>
      </c>
      <c r="BV18" s="12">
        <f t="shared" si="31"/>
        <v>0</v>
      </c>
      <c r="BW18" s="12">
        <f t="shared" si="31"/>
        <v>0</v>
      </c>
      <c r="BX18" s="12">
        <f t="shared" si="31"/>
        <v>0</v>
      </c>
      <c r="BY18" s="12">
        <f t="shared" si="31"/>
        <v>0</v>
      </c>
      <c r="BZ18" s="12">
        <f t="shared" si="31"/>
        <v>0</v>
      </c>
      <c r="CA18" s="12">
        <f t="shared" si="31"/>
        <v>0</v>
      </c>
      <c r="CB18" s="12">
        <f t="shared" si="31"/>
        <v>0</v>
      </c>
      <c r="CC18" s="12">
        <f t="shared" si="31"/>
        <v>0</v>
      </c>
      <c r="CD18" s="12">
        <f t="shared" si="31"/>
        <v>0</v>
      </c>
      <c r="CE18" s="12">
        <f t="shared" si="31"/>
        <v>0</v>
      </c>
      <c r="CF18" s="12">
        <f t="shared" si="31"/>
        <v>0</v>
      </c>
      <c r="CG18" s="12">
        <f t="shared" si="31"/>
        <v>0</v>
      </c>
      <c r="CH18" s="12">
        <f t="shared" si="31"/>
        <v>0</v>
      </c>
      <c r="CI18" s="12">
        <f t="shared" si="31"/>
        <v>0</v>
      </c>
      <c r="CJ18" s="12">
        <f t="shared" si="27"/>
        <v>0</v>
      </c>
      <c r="CM18" s="19">
        <f t="shared" si="16"/>
        <v>17</v>
      </c>
      <c r="CN18" s="12">
        <f t="shared" ref="CN18:DB30" si="32">H18*$EC18</f>
        <v>0</v>
      </c>
      <c r="CO18" s="12">
        <f t="shared" si="32"/>
        <v>0</v>
      </c>
      <c r="CP18" s="12">
        <f t="shared" si="32"/>
        <v>0</v>
      </c>
      <c r="CQ18" s="12">
        <f t="shared" si="32"/>
        <v>0</v>
      </c>
      <c r="CR18" s="12">
        <f t="shared" si="32"/>
        <v>0</v>
      </c>
      <c r="CS18" s="12">
        <f t="shared" si="32"/>
        <v>0</v>
      </c>
      <c r="CT18" s="12">
        <f t="shared" si="32"/>
        <v>0</v>
      </c>
      <c r="CU18" s="12">
        <f t="shared" si="32"/>
        <v>0</v>
      </c>
      <c r="CV18" s="12">
        <f t="shared" si="32"/>
        <v>0</v>
      </c>
      <c r="CW18" s="12">
        <f t="shared" si="32"/>
        <v>0</v>
      </c>
      <c r="CX18" s="12">
        <f t="shared" si="32"/>
        <v>0</v>
      </c>
      <c r="CY18" s="12">
        <f t="shared" si="32"/>
        <v>0</v>
      </c>
      <c r="CZ18" s="12">
        <f t="shared" si="32"/>
        <v>0</v>
      </c>
      <c r="DA18" s="12">
        <f t="shared" si="32"/>
        <v>0</v>
      </c>
      <c r="DB18" s="12">
        <f t="shared" si="32"/>
        <v>0</v>
      </c>
      <c r="DC18" s="12">
        <f t="shared" si="28"/>
        <v>0</v>
      </c>
      <c r="DF18" s="19">
        <f t="shared" si="17"/>
        <v>0</v>
      </c>
      <c r="DG18" s="19">
        <f t="shared" si="17"/>
        <v>0</v>
      </c>
      <c r="DH18" s="19">
        <f t="shared" si="17"/>
        <v>0</v>
      </c>
      <c r="DI18" s="19">
        <f t="shared" si="17"/>
        <v>0</v>
      </c>
      <c r="DJ18" s="19">
        <f t="shared" si="17"/>
        <v>0</v>
      </c>
      <c r="DK18" s="19">
        <f t="shared" si="17"/>
        <v>0</v>
      </c>
      <c r="DL18" s="19">
        <f t="shared" si="17"/>
        <v>0</v>
      </c>
      <c r="DM18" s="19">
        <f t="shared" si="17"/>
        <v>0</v>
      </c>
      <c r="DN18" s="19">
        <f t="shared" si="17"/>
        <v>0</v>
      </c>
      <c r="DO18" s="19">
        <f t="shared" si="17"/>
        <v>0</v>
      </c>
      <c r="DP18" s="19">
        <f t="shared" si="17"/>
        <v>0</v>
      </c>
      <c r="DQ18" s="19">
        <f t="shared" si="17"/>
        <v>0</v>
      </c>
      <c r="DR18" s="19">
        <f t="shared" si="17"/>
        <v>0</v>
      </c>
      <c r="DS18" s="19">
        <f t="shared" si="17"/>
        <v>0</v>
      </c>
      <c r="DT18" s="19">
        <f t="shared" si="17"/>
        <v>0</v>
      </c>
      <c r="DU18" s="19">
        <f t="shared" si="17"/>
        <v>0</v>
      </c>
      <c r="DX18" s="12" t="str">
        <f>IF(MOD('Game (3)'!$G18,2)=0,"hold","break")</f>
        <v>hold</v>
      </c>
      <c r="DY18" s="15" t="str">
        <f t="shared" si="18"/>
        <v>Op</v>
      </c>
      <c r="DZ18" s="15">
        <f t="shared" si="19"/>
        <v>0</v>
      </c>
      <c r="EA18" s="15">
        <f t="shared" si="10"/>
        <v>0</v>
      </c>
      <c r="EB18" s="15">
        <f t="shared" si="11"/>
        <v>0</v>
      </c>
      <c r="EC18" s="15">
        <f t="shared" si="20"/>
        <v>0</v>
      </c>
      <c r="ED18" s="20" t="str">
        <f t="shared" si="21"/>
        <v/>
      </c>
      <c r="EE18" s="20" t="str">
        <f t="shared" si="22"/>
        <v/>
      </c>
      <c r="EF18" s="20" t="str">
        <f t="shared" si="23"/>
        <v/>
      </c>
      <c r="EG18" s="20" t="str">
        <f t="shared" si="24"/>
        <v/>
      </c>
    </row>
    <row r="19" spans="1:137">
      <c r="A19" t="s">
        <v>106</v>
      </c>
      <c r="B19">
        <f>$EB$31</f>
        <v>0</v>
      </c>
      <c r="F19" s="14">
        <v>18</v>
      </c>
      <c r="G19" s="16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Y19" s="15">
        <f t="shared" si="12"/>
        <v>0</v>
      </c>
      <c r="Z19" s="15" t="str">
        <f t="shared" si="4"/>
        <v/>
      </c>
      <c r="AB19" t="str">
        <f>I33</f>
        <v>Marius</v>
      </c>
      <c r="AC19" s="38">
        <f>I44</f>
        <v>0</v>
      </c>
      <c r="AD19" s="2" t="e">
        <f>I39</f>
        <v>#DIV/0!</v>
      </c>
      <c r="AH19" s="19">
        <f t="shared" si="13"/>
        <v>18</v>
      </c>
      <c r="AI19" s="12">
        <f t="shared" si="29"/>
        <v>0</v>
      </c>
      <c r="AJ19" s="12">
        <f t="shared" si="29"/>
        <v>0</v>
      </c>
      <c r="AK19" s="12">
        <f t="shared" si="29"/>
        <v>0</v>
      </c>
      <c r="AL19" s="12">
        <f t="shared" si="29"/>
        <v>0</v>
      </c>
      <c r="AM19" s="12">
        <f t="shared" si="29"/>
        <v>0</v>
      </c>
      <c r="AN19" s="12">
        <f t="shared" si="29"/>
        <v>0</v>
      </c>
      <c r="AO19" s="12">
        <f t="shared" si="29"/>
        <v>0</v>
      </c>
      <c r="AP19" s="12">
        <f t="shared" si="29"/>
        <v>0</v>
      </c>
      <c r="AQ19" s="12">
        <f t="shared" si="29"/>
        <v>0</v>
      </c>
      <c r="AR19" s="12">
        <f t="shared" si="29"/>
        <v>0</v>
      </c>
      <c r="AS19" s="12">
        <f t="shared" si="29"/>
        <v>0</v>
      </c>
      <c r="AT19" s="12">
        <f t="shared" si="29"/>
        <v>0</v>
      </c>
      <c r="AU19" s="12">
        <f t="shared" si="29"/>
        <v>0</v>
      </c>
      <c r="AV19" s="12">
        <f t="shared" si="29"/>
        <v>0</v>
      </c>
      <c r="AW19" s="12">
        <f t="shared" si="29"/>
        <v>0</v>
      </c>
      <c r="AX19" s="12">
        <f t="shared" si="25"/>
        <v>0</v>
      </c>
      <c r="BA19" s="19">
        <f t="shared" si="14"/>
        <v>18</v>
      </c>
      <c r="BB19" s="12">
        <f t="shared" si="30"/>
        <v>0</v>
      </c>
      <c r="BC19" s="12">
        <f t="shared" si="30"/>
        <v>0</v>
      </c>
      <c r="BD19" s="12">
        <f t="shared" si="30"/>
        <v>0</v>
      </c>
      <c r="BE19" s="12">
        <f t="shared" si="30"/>
        <v>0</v>
      </c>
      <c r="BF19" s="12">
        <f t="shared" si="30"/>
        <v>0</v>
      </c>
      <c r="BG19" s="12">
        <f t="shared" si="30"/>
        <v>0</v>
      </c>
      <c r="BH19" s="12">
        <f t="shared" si="30"/>
        <v>0</v>
      </c>
      <c r="BI19" s="12">
        <f t="shared" si="30"/>
        <v>0</v>
      </c>
      <c r="BJ19" s="12">
        <f t="shared" si="30"/>
        <v>0</v>
      </c>
      <c r="BK19" s="12">
        <f t="shared" si="30"/>
        <v>0</v>
      </c>
      <c r="BL19" s="12">
        <f t="shared" si="30"/>
        <v>0</v>
      </c>
      <c r="BM19" s="12">
        <f t="shared" si="30"/>
        <v>0</v>
      </c>
      <c r="BN19" s="12">
        <f t="shared" si="30"/>
        <v>0</v>
      </c>
      <c r="BO19" s="12">
        <f t="shared" si="30"/>
        <v>0</v>
      </c>
      <c r="BP19" s="12">
        <f t="shared" si="30"/>
        <v>0</v>
      </c>
      <c r="BQ19" s="12">
        <f t="shared" si="26"/>
        <v>0</v>
      </c>
      <c r="BT19" s="19">
        <f t="shared" si="15"/>
        <v>18</v>
      </c>
      <c r="BU19" s="12">
        <f t="shared" si="31"/>
        <v>0</v>
      </c>
      <c r="BV19" s="12">
        <f t="shared" si="31"/>
        <v>0</v>
      </c>
      <c r="BW19" s="12">
        <f t="shared" si="31"/>
        <v>0</v>
      </c>
      <c r="BX19" s="12">
        <f t="shared" si="31"/>
        <v>0</v>
      </c>
      <c r="BY19" s="12">
        <f t="shared" si="31"/>
        <v>0</v>
      </c>
      <c r="BZ19" s="12">
        <f t="shared" si="31"/>
        <v>0</v>
      </c>
      <c r="CA19" s="12">
        <f t="shared" si="31"/>
        <v>0</v>
      </c>
      <c r="CB19" s="12">
        <f t="shared" si="31"/>
        <v>0</v>
      </c>
      <c r="CC19" s="12">
        <f t="shared" si="31"/>
        <v>0</v>
      </c>
      <c r="CD19" s="12">
        <f t="shared" si="31"/>
        <v>0</v>
      </c>
      <c r="CE19" s="12">
        <f t="shared" si="31"/>
        <v>0</v>
      </c>
      <c r="CF19" s="12">
        <f t="shared" si="31"/>
        <v>0</v>
      </c>
      <c r="CG19" s="12">
        <f t="shared" si="31"/>
        <v>0</v>
      </c>
      <c r="CH19" s="12">
        <f t="shared" si="31"/>
        <v>0</v>
      </c>
      <c r="CI19" s="12">
        <f t="shared" si="31"/>
        <v>0</v>
      </c>
      <c r="CJ19" s="12">
        <f t="shared" si="27"/>
        <v>0</v>
      </c>
      <c r="CM19" s="19">
        <f t="shared" si="16"/>
        <v>18</v>
      </c>
      <c r="CN19" s="12">
        <f t="shared" si="32"/>
        <v>0</v>
      </c>
      <c r="CO19" s="12">
        <f t="shared" si="32"/>
        <v>0</v>
      </c>
      <c r="CP19" s="12">
        <f t="shared" si="32"/>
        <v>0</v>
      </c>
      <c r="CQ19" s="12">
        <f t="shared" si="32"/>
        <v>0</v>
      </c>
      <c r="CR19" s="12">
        <f t="shared" si="32"/>
        <v>0</v>
      </c>
      <c r="CS19" s="12">
        <f t="shared" si="32"/>
        <v>0</v>
      </c>
      <c r="CT19" s="12">
        <f t="shared" si="32"/>
        <v>0</v>
      </c>
      <c r="CU19" s="12">
        <f t="shared" si="32"/>
        <v>0</v>
      </c>
      <c r="CV19" s="12">
        <f t="shared" si="32"/>
        <v>0</v>
      </c>
      <c r="CW19" s="12">
        <f t="shared" si="32"/>
        <v>0</v>
      </c>
      <c r="CX19" s="12">
        <f t="shared" si="32"/>
        <v>0</v>
      </c>
      <c r="CY19" s="12">
        <f t="shared" si="32"/>
        <v>0</v>
      </c>
      <c r="CZ19" s="12">
        <f t="shared" si="32"/>
        <v>0</v>
      </c>
      <c r="DA19" s="12">
        <f t="shared" si="32"/>
        <v>0</v>
      </c>
      <c r="DB19" s="12">
        <f t="shared" si="32"/>
        <v>0</v>
      </c>
      <c r="DC19" s="12">
        <f t="shared" si="28"/>
        <v>0</v>
      </c>
      <c r="DF19" s="19">
        <f t="shared" si="17"/>
        <v>0</v>
      </c>
      <c r="DG19" s="19">
        <f t="shared" si="17"/>
        <v>0</v>
      </c>
      <c r="DH19" s="19">
        <f t="shared" si="17"/>
        <v>0</v>
      </c>
      <c r="DI19" s="19">
        <f t="shared" si="17"/>
        <v>0</v>
      </c>
      <c r="DJ19" s="19">
        <f t="shared" si="17"/>
        <v>0</v>
      </c>
      <c r="DK19" s="19">
        <f t="shared" si="17"/>
        <v>0</v>
      </c>
      <c r="DL19" s="19">
        <f t="shared" si="17"/>
        <v>0</v>
      </c>
      <c r="DM19" s="19">
        <f t="shared" si="17"/>
        <v>0</v>
      </c>
      <c r="DN19" s="19">
        <f t="shared" si="17"/>
        <v>0</v>
      </c>
      <c r="DO19" s="19">
        <f t="shared" si="17"/>
        <v>0</v>
      </c>
      <c r="DP19" s="19">
        <f t="shared" si="17"/>
        <v>0</v>
      </c>
      <c r="DQ19" s="19">
        <f t="shared" si="17"/>
        <v>0</v>
      </c>
      <c r="DR19" s="19">
        <f t="shared" si="17"/>
        <v>0</v>
      </c>
      <c r="DS19" s="19">
        <f t="shared" si="17"/>
        <v>0</v>
      </c>
      <c r="DT19" s="19">
        <f t="shared" si="17"/>
        <v>0</v>
      </c>
      <c r="DU19" s="19">
        <f t="shared" si="17"/>
        <v>0</v>
      </c>
      <c r="DX19" s="15" t="str">
        <f>IF(MOD('Game (3)'!$G19,2)=0,"hold","break")</f>
        <v>hold</v>
      </c>
      <c r="DY19" s="15" t="str">
        <f t="shared" si="18"/>
        <v>Us</v>
      </c>
      <c r="DZ19" s="15">
        <f t="shared" si="19"/>
        <v>0</v>
      </c>
      <c r="EA19" s="15">
        <f t="shared" si="10"/>
        <v>0</v>
      </c>
      <c r="EB19" s="15">
        <f t="shared" si="11"/>
        <v>0</v>
      </c>
      <c r="EC19" s="15">
        <f t="shared" si="20"/>
        <v>0</v>
      </c>
      <c r="ED19" s="20" t="str">
        <f t="shared" si="21"/>
        <v/>
      </c>
      <c r="EE19" s="20" t="str">
        <f t="shared" si="22"/>
        <v/>
      </c>
      <c r="EF19" s="20" t="str">
        <f t="shared" si="23"/>
        <v/>
      </c>
      <c r="EG19" s="20" t="str">
        <f t="shared" si="24"/>
        <v/>
      </c>
    </row>
    <row r="20" spans="1:137">
      <c r="A20" t="s">
        <v>107</v>
      </c>
      <c r="B20">
        <f>$EA$31</f>
        <v>0</v>
      </c>
      <c r="F20" s="11">
        <v>19</v>
      </c>
      <c r="G20" s="13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Y20" s="12">
        <f t="shared" si="12"/>
        <v>0</v>
      </c>
      <c r="Z20" s="12" t="str">
        <f t="shared" si="4"/>
        <v/>
      </c>
      <c r="AB20" t="str">
        <f>J33</f>
        <v>Max</v>
      </c>
      <c r="AC20" s="38">
        <f>J44</f>
        <v>0</v>
      </c>
      <c r="AD20" s="2" t="e">
        <f>J39</f>
        <v>#DIV/0!</v>
      </c>
      <c r="AH20" s="19">
        <f t="shared" si="13"/>
        <v>19</v>
      </c>
      <c r="AI20" s="12">
        <f t="shared" si="29"/>
        <v>0</v>
      </c>
      <c r="AJ20" s="12">
        <f t="shared" si="29"/>
        <v>0</v>
      </c>
      <c r="AK20" s="12">
        <f t="shared" si="29"/>
        <v>0</v>
      </c>
      <c r="AL20" s="12">
        <f t="shared" si="29"/>
        <v>0</v>
      </c>
      <c r="AM20" s="12">
        <f t="shared" si="29"/>
        <v>0</v>
      </c>
      <c r="AN20" s="12">
        <f t="shared" si="29"/>
        <v>0</v>
      </c>
      <c r="AO20" s="12">
        <f t="shared" si="29"/>
        <v>0</v>
      </c>
      <c r="AP20" s="12">
        <f t="shared" si="29"/>
        <v>0</v>
      </c>
      <c r="AQ20" s="12">
        <f t="shared" si="29"/>
        <v>0</v>
      </c>
      <c r="AR20" s="12">
        <f t="shared" si="29"/>
        <v>0</v>
      </c>
      <c r="AS20" s="12">
        <f t="shared" si="29"/>
        <v>0</v>
      </c>
      <c r="AT20" s="12">
        <f t="shared" si="29"/>
        <v>0</v>
      </c>
      <c r="AU20" s="12">
        <f t="shared" si="29"/>
        <v>0</v>
      </c>
      <c r="AV20" s="12">
        <f t="shared" si="29"/>
        <v>0</v>
      </c>
      <c r="AW20" s="12">
        <f t="shared" si="29"/>
        <v>0</v>
      </c>
      <c r="AX20" s="12">
        <f t="shared" si="25"/>
        <v>0</v>
      </c>
      <c r="BA20" s="19">
        <f t="shared" si="14"/>
        <v>19</v>
      </c>
      <c r="BB20" s="12">
        <f t="shared" si="30"/>
        <v>0</v>
      </c>
      <c r="BC20" s="12">
        <f t="shared" si="30"/>
        <v>0</v>
      </c>
      <c r="BD20" s="12">
        <f t="shared" si="30"/>
        <v>0</v>
      </c>
      <c r="BE20" s="12">
        <f t="shared" si="30"/>
        <v>0</v>
      </c>
      <c r="BF20" s="12">
        <f t="shared" si="30"/>
        <v>0</v>
      </c>
      <c r="BG20" s="12">
        <f t="shared" si="30"/>
        <v>0</v>
      </c>
      <c r="BH20" s="12">
        <f t="shared" si="30"/>
        <v>0</v>
      </c>
      <c r="BI20" s="12">
        <f t="shared" si="30"/>
        <v>0</v>
      </c>
      <c r="BJ20" s="12">
        <f t="shared" si="30"/>
        <v>0</v>
      </c>
      <c r="BK20" s="12">
        <f t="shared" si="30"/>
        <v>0</v>
      </c>
      <c r="BL20" s="12">
        <f t="shared" si="30"/>
        <v>0</v>
      </c>
      <c r="BM20" s="12">
        <f t="shared" si="30"/>
        <v>0</v>
      </c>
      <c r="BN20" s="12">
        <f t="shared" si="30"/>
        <v>0</v>
      </c>
      <c r="BO20" s="12">
        <f t="shared" si="30"/>
        <v>0</v>
      </c>
      <c r="BP20" s="12">
        <f t="shared" si="30"/>
        <v>0</v>
      </c>
      <c r="BQ20" s="12">
        <f t="shared" si="26"/>
        <v>0</v>
      </c>
      <c r="BT20" s="19">
        <f t="shared" si="15"/>
        <v>19</v>
      </c>
      <c r="BU20" s="12">
        <f t="shared" si="31"/>
        <v>0</v>
      </c>
      <c r="BV20" s="12">
        <f t="shared" si="31"/>
        <v>0</v>
      </c>
      <c r="BW20" s="12">
        <f t="shared" si="31"/>
        <v>0</v>
      </c>
      <c r="BX20" s="12">
        <f t="shared" si="31"/>
        <v>0</v>
      </c>
      <c r="BY20" s="12">
        <f t="shared" si="31"/>
        <v>0</v>
      </c>
      <c r="BZ20" s="12">
        <f t="shared" si="31"/>
        <v>0</v>
      </c>
      <c r="CA20" s="12">
        <f t="shared" si="31"/>
        <v>0</v>
      </c>
      <c r="CB20" s="12">
        <f t="shared" si="31"/>
        <v>0</v>
      </c>
      <c r="CC20" s="12">
        <f t="shared" si="31"/>
        <v>0</v>
      </c>
      <c r="CD20" s="12">
        <f t="shared" si="31"/>
        <v>0</v>
      </c>
      <c r="CE20" s="12">
        <f t="shared" si="31"/>
        <v>0</v>
      </c>
      <c r="CF20" s="12">
        <f t="shared" si="31"/>
        <v>0</v>
      </c>
      <c r="CG20" s="12">
        <f t="shared" si="31"/>
        <v>0</v>
      </c>
      <c r="CH20" s="12">
        <f t="shared" si="31"/>
        <v>0</v>
      </c>
      <c r="CI20" s="12">
        <f t="shared" si="31"/>
        <v>0</v>
      </c>
      <c r="CJ20" s="12">
        <f t="shared" si="27"/>
        <v>0</v>
      </c>
      <c r="CM20" s="19">
        <f t="shared" si="16"/>
        <v>19</v>
      </c>
      <c r="CN20" s="12">
        <f t="shared" si="32"/>
        <v>0</v>
      </c>
      <c r="CO20" s="12">
        <f t="shared" si="32"/>
        <v>0</v>
      </c>
      <c r="CP20" s="12">
        <f t="shared" si="32"/>
        <v>0</v>
      </c>
      <c r="CQ20" s="12">
        <f t="shared" si="32"/>
        <v>0</v>
      </c>
      <c r="CR20" s="12">
        <f t="shared" si="32"/>
        <v>0</v>
      </c>
      <c r="CS20" s="12">
        <f t="shared" si="32"/>
        <v>0</v>
      </c>
      <c r="CT20" s="12">
        <f t="shared" si="32"/>
        <v>0</v>
      </c>
      <c r="CU20" s="12">
        <f t="shared" si="32"/>
        <v>0</v>
      </c>
      <c r="CV20" s="12">
        <f t="shared" si="32"/>
        <v>0</v>
      </c>
      <c r="CW20" s="12">
        <f t="shared" si="32"/>
        <v>0</v>
      </c>
      <c r="CX20" s="12">
        <f t="shared" si="32"/>
        <v>0</v>
      </c>
      <c r="CY20" s="12">
        <f t="shared" si="32"/>
        <v>0</v>
      </c>
      <c r="CZ20" s="12">
        <f t="shared" si="32"/>
        <v>0</v>
      </c>
      <c r="DA20" s="12">
        <f t="shared" si="32"/>
        <v>0</v>
      </c>
      <c r="DB20" s="12">
        <f t="shared" si="32"/>
        <v>0</v>
      </c>
      <c r="DC20" s="12">
        <f t="shared" si="28"/>
        <v>0</v>
      </c>
      <c r="DF20" s="19">
        <f t="shared" si="17"/>
        <v>0</v>
      </c>
      <c r="DG20" s="19">
        <f t="shared" si="17"/>
        <v>0</v>
      </c>
      <c r="DH20" s="19">
        <f t="shared" si="17"/>
        <v>0</v>
      </c>
      <c r="DI20" s="19">
        <f t="shared" si="17"/>
        <v>0</v>
      </c>
      <c r="DJ20" s="19">
        <f t="shared" si="17"/>
        <v>0</v>
      </c>
      <c r="DK20" s="19">
        <f t="shared" si="17"/>
        <v>0</v>
      </c>
      <c r="DL20" s="19">
        <f t="shared" si="17"/>
        <v>0</v>
      </c>
      <c r="DM20" s="19">
        <f t="shared" si="17"/>
        <v>0</v>
      </c>
      <c r="DN20" s="19">
        <f t="shared" si="17"/>
        <v>0</v>
      </c>
      <c r="DO20" s="19">
        <f t="shared" si="17"/>
        <v>0</v>
      </c>
      <c r="DP20" s="19">
        <f t="shared" si="17"/>
        <v>0</v>
      </c>
      <c r="DQ20" s="19">
        <f t="shared" si="17"/>
        <v>0</v>
      </c>
      <c r="DR20" s="19">
        <f t="shared" si="17"/>
        <v>0</v>
      </c>
      <c r="DS20" s="19">
        <f t="shared" si="17"/>
        <v>0</v>
      </c>
      <c r="DT20" s="19">
        <f t="shared" si="17"/>
        <v>0</v>
      </c>
      <c r="DU20" s="19">
        <f t="shared" si="17"/>
        <v>0</v>
      </c>
      <c r="DX20" s="12" t="str">
        <f>IF(MOD('Game (3)'!$G20,2)=0,"hold","break")</f>
        <v>hold</v>
      </c>
      <c r="DY20" s="15" t="str">
        <f t="shared" si="18"/>
        <v>Op</v>
      </c>
      <c r="DZ20" s="15">
        <f t="shared" si="19"/>
        <v>0</v>
      </c>
      <c r="EA20" s="15">
        <f t="shared" si="10"/>
        <v>0</v>
      </c>
      <c r="EB20" s="15">
        <f t="shared" si="11"/>
        <v>0</v>
      </c>
      <c r="EC20" s="15">
        <f t="shared" si="20"/>
        <v>0</v>
      </c>
      <c r="ED20" s="20" t="str">
        <f t="shared" si="21"/>
        <v/>
      </c>
      <c r="EE20" s="20" t="str">
        <f t="shared" si="22"/>
        <v/>
      </c>
      <c r="EF20" s="20" t="str">
        <f t="shared" si="23"/>
        <v/>
      </c>
      <c r="EG20" s="20" t="str">
        <f t="shared" si="24"/>
        <v/>
      </c>
    </row>
    <row r="21" spans="1:137">
      <c r="A21" t="s">
        <v>108</v>
      </c>
      <c r="B21">
        <f>B20+B17</f>
        <v>0</v>
      </c>
      <c r="F21" s="14">
        <v>20</v>
      </c>
      <c r="G21" s="16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Y21" s="15">
        <f t="shared" si="12"/>
        <v>0</v>
      </c>
      <c r="Z21" s="15" t="str">
        <f t="shared" si="4"/>
        <v/>
      </c>
      <c r="AB21" t="str">
        <f>K33</f>
        <v>Dan</v>
      </c>
      <c r="AC21" s="38">
        <f>K44</f>
        <v>0</v>
      </c>
      <c r="AD21" s="2" t="e">
        <f>K39</f>
        <v>#DIV/0!</v>
      </c>
      <c r="AH21" s="19">
        <f t="shared" si="13"/>
        <v>20</v>
      </c>
      <c r="AI21" s="12">
        <f t="shared" si="29"/>
        <v>0</v>
      </c>
      <c r="AJ21" s="12">
        <f t="shared" si="29"/>
        <v>0</v>
      </c>
      <c r="AK21" s="12">
        <f t="shared" si="29"/>
        <v>0</v>
      </c>
      <c r="AL21" s="12">
        <f t="shared" si="29"/>
        <v>0</v>
      </c>
      <c r="AM21" s="12">
        <f t="shared" si="29"/>
        <v>0</v>
      </c>
      <c r="AN21" s="12">
        <f t="shared" si="29"/>
        <v>0</v>
      </c>
      <c r="AO21" s="12">
        <f t="shared" si="29"/>
        <v>0</v>
      </c>
      <c r="AP21" s="12">
        <f t="shared" si="29"/>
        <v>0</v>
      </c>
      <c r="AQ21" s="12">
        <f t="shared" si="29"/>
        <v>0</v>
      </c>
      <c r="AR21" s="12">
        <f t="shared" si="29"/>
        <v>0</v>
      </c>
      <c r="AS21" s="12">
        <f t="shared" si="29"/>
        <v>0</v>
      </c>
      <c r="AT21" s="12">
        <f t="shared" si="29"/>
        <v>0</v>
      </c>
      <c r="AU21" s="12">
        <f t="shared" si="29"/>
        <v>0</v>
      </c>
      <c r="AV21" s="12">
        <f t="shared" si="29"/>
        <v>0</v>
      </c>
      <c r="AW21" s="12">
        <f t="shared" si="29"/>
        <v>0</v>
      </c>
      <c r="AX21" s="12">
        <f t="shared" si="25"/>
        <v>0</v>
      </c>
      <c r="BA21" s="19">
        <f t="shared" si="14"/>
        <v>20</v>
      </c>
      <c r="BB21" s="12">
        <f t="shared" si="30"/>
        <v>0</v>
      </c>
      <c r="BC21" s="12">
        <f t="shared" si="30"/>
        <v>0</v>
      </c>
      <c r="BD21" s="12">
        <f t="shared" si="30"/>
        <v>0</v>
      </c>
      <c r="BE21" s="12">
        <f t="shared" si="30"/>
        <v>0</v>
      </c>
      <c r="BF21" s="12">
        <f t="shared" si="30"/>
        <v>0</v>
      </c>
      <c r="BG21" s="12">
        <f t="shared" si="30"/>
        <v>0</v>
      </c>
      <c r="BH21" s="12">
        <f t="shared" si="30"/>
        <v>0</v>
      </c>
      <c r="BI21" s="12">
        <f t="shared" si="30"/>
        <v>0</v>
      </c>
      <c r="BJ21" s="12">
        <f t="shared" si="30"/>
        <v>0</v>
      </c>
      <c r="BK21" s="12">
        <f t="shared" si="30"/>
        <v>0</v>
      </c>
      <c r="BL21" s="12">
        <f t="shared" si="30"/>
        <v>0</v>
      </c>
      <c r="BM21" s="12">
        <f t="shared" si="30"/>
        <v>0</v>
      </c>
      <c r="BN21" s="12">
        <f t="shared" si="30"/>
        <v>0</v>
      </c>
      <c r="BO21" s="12">
        <f t="shared" si="30"/>
        <v>0</v>
      </c>
      <c r="BP21" s="12">
        <f t="shared" si="30"/>
        <v>0</v>
      </c>
      <c r="BQ21" s="12">
        <f t="shared" si="26"/>
        <v>0</v>
      </c>
      <c r="BT21" s="19">
        <f t="shared" si="15"/>
        <v>20</v>
      </c>
      <c r="BU21" s="12">
        <f t="shared" si="31"/>
        <v>0</v>
      </c>
      <c r="BV21" s="12">
        <f t="shared" si="31"/>
        <v>0</v>
      </c>
      <c r="BW21" s="12">
        <f t="shared" si="31"/>
        <v>0</v>
      </c>
      <c r="BX21" s="12">
        <f t="shared" si="31"/>
        <v>0</v>
      </c>
      <c r="BY21" s="12">
        <f t="shared" si="31"/>
        <v>0</v>
      </c>
      <c r="BZ21" s="12">
        <f t="shared" si="31"/>
        <v>0</v>
      </c>
      <c r="CA21" s="12">
        <f t="shared" si="31"/>
        <v>0</v>
      </c>
      <c r="CB21" s="12">
        <f t="shared" si="31"/>
        <v>0</v>
      </c>
      <c r="CC21" s="12">
        <f t="shared" si="31"/>
        <v>0</v>
      </c>
      <c r="CD21" s="12">
        <f t="shared" si="31"/>
        <v>0</v>
      </c>
      <c r="CE21" s="12">
        <f t="shared" si="31"/>
        <v>0</v>
      </c>
      <c r="CF21" s="12">
        <f t="shared" si="31"/>
        <v>0</v>
      </c>
      <c r="CG21" s="12">
        <f t="shared" si="31"/>
        <v>0</v>
      </c>
      <c r="CH21" s="12">
        <f t="shared" si="31"/>
        <v>0</v>
      </c>
      <c r="CI21" s="12">
        <f t="shared" si="31"/>
        <v>0</v>
      </c>
      <c r="CJ21" s="12">
        <f t="shared" si="27"/>
        <v>0</v>
      </c>
      <c r="CM21" s="19">
        <f t="shared" si="16"/>
        <v>20</v>
      </c>
      <c r="CN21" s="12">
        <f t="shared" si="32"/>
        <v>0</v>
      </c>
      <c r="CO21" s="12">
        <f t="shared" si="32"/>
        <v>0</v>
      </c>
      <c r="CP21" s="12">
        <f t="shared" si="32"/>
        <v>0</v>
      </c>
      <c r="CQ21" s="12">
        <f t="shared" si="32"/>
        <v>0</v>
      </c>
      <c r="CR21" s="12">
        <f t="shared" si="32"/>
        <v>0</v>
      </c>
      <c r="CS21" s="12">
        <f t="shared" si="32"/>
        <v>0</v>
      </c>
      <c r="CT21" s="12">
        <f t="shared" si="32"/>
        <v>0</v>
      </c>
      <c r="CU21" s="12">
        <f t="shared" si="32"/>
        <v>0</v>
      </c>
      <c r="CV21" s="12">
        <f t="shared" si="32"/>
        <v>0</v>
      </c>
      <c r="CW21" s="12">
        <f t="shared" si="32"/>
        <v>0</v>
      </c>
      <c r="CX21" s="12">
        <f t="shared" si="32"/>
        <v>0</v>
      </c>
      <c r="CY21" s="12">
        <f t="shared" si="32"/>
        <v>0</v>
      </c>
      <c r="CZ21" s="12">
        <f t="shared" si="32"/>
        <v>0</v>
      </c>
      <c r="DA21" s="12">
        <f t="shared" si="32"/>
        <v>0</v>
      </c>
      <c r="DB21" s="12">
        <f t="shared" si="32"/>
        <v>0</v>
      </c>
      <c r="DC21" s="12">
        <f t="shared" si="28"/>
        <v>0</v>
      </c>
      <c r="DF21" s="19">
        <f t="shared" si="17"/>
        <v>0</v>
      </c>
      <c r="DG21" s="19">
        <f t="shared" si="17"/>
        <v>0</v>
      </c>
      <c r="DH21" s="19">
        <f t="shared" si="17"/>
        <v>0</v>
      </c>
      <c r="DI21" s="19">
        <f t="shared" si="17"/>
        <v>0</v>
      </c>
      <c r="DJ21" s="19">
        <f t="shared" si="17"/>
        <v>0</v>
      </c>
      <c r="DK21" s="19">
        <f t="shared" si="17"/>
        <v>0</v>
      </c>
      <c r="DL21" s="19">
        <f t="shared" si="17"/>
        <v>0</v>
      </c>
      <c r="DM21" s="19">
        <f t="shared" si="17"/>
        <v>0</v>
      </c>
      <c r="DN21" s="19">
        <f t="shared" si="17"/>
        <v>0</v>
      </c>
      <c r="DO21" s="19">
        <f t="shared" si="17"/>
        <v>0</v>
      </c>
      <c r="DP21" s="19">
        <f t="shared" si="17"/>
        <v>0</v>
      </c>
      <c r="DQ21" s="19">
        <f t="shared" si="17"/>
        <v>0</v>
      </c>
      <c r="DR21" s="19">
        <f t="shared" si="17"/>
        <v>0</v>
      </c>
      <c r="DS21" s="19">
        <f t="shared" si="17"/>
        <v>0</v>
      </c>
      <c r="DT21" s="19">
        <f t="shared" si="17"/>
        <v>0</v>
      </c>
      <c r="DU21" s="19">
        <f t="shared" si="17"/>
        <v>0</v>
      </c>
      <c r="DX21" s="15" t="str">
        <f>IF(MOD('Game (3)'!$G21,2)=0,"hold","break")</f>
        <v>hold</v>
      </c>
      <c r="DY21" s="15" t="str">
        <f t="shared" si="18"/>
        <v>Us</v>
      </c>
      <c r="DZ21" s="15">
        <f t="shared" si="19"/>
        <v>0</v>
      </c>
      <c r="EA21" s="15">
        <f t="shared" si="10"/>
        <v>0</v>
      </c>
      <c r="EB21" s="15">
        <f t="shared" si="11"/>
        <v>0</v>
      </c>
      <c r="EC21" s="15">
        <f t="shared" si="20"/>
        <v>0</v>
      </c>
      <c r="ED21" s="20" t="str">
        <f t="shared" si="21"/>
        <v/>
      </c>
      <c r="EE21" s="20" t="str">
        <f t="shared" si="22"/>
        <v/>
      </c>
      <c r="EF21" s="20" t="str">
        <f t="shared" si="23"/>
        <v/>
      </c>
      <c r="EG21" s="20" t="str">
        <f t="shared" si="24"/>
        <v/>
      </c>
    </row>
    <row r="22" spans="1:137">
      <c r="A22" t="s">
        <v>109</v>
      </c>
      <c r="B22">
        <f>B19+B18</f>
        <v>0</v>
      </c>
      <c r="F22" s="11">
        <v>21</v>
      </c>
      <c r="G22" s="13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Y22" s="12">
        <f t="shared" si="12"/>
        <v>0</v>
      </c>
      <c r="Z22" s="12" t="str">
        <f t="shared" si="4"/>
        <v/>
      </c>
      <c r="AB22" t="str">
        <f>L33</f>
        <v>Apat</v>
      </c>
      <c r="AC22" s="38">
        <f>L44</f>
        <v>0</v>
      </c>
      <c r="AD22" s="2" t="e">
        <f>L39</f>
        <v>#DIV/0!</v>
      </c>
      <c r="AH22" s="19">
        <f t="shared" si="13"/>
        <v>21</v>
      </c>
      <c r="AI22" s="12">
        <f t="shared" si="29"/>
        <v>0</v>
      </c>
      <c r="AJ22" s="12">
        <f t="shared" si="29"/>
        <v>0</v>
      </c>
      <c r="AK22" s="12">
        <f t="shared" si="29"/>
        <v>0</v>
      </c>
      <c r="AL22" s="12">
        <f t="shared" si="29"/>
        <v>0</v>
      </c>
      <c r="AM22" s="12">
        <f t="shared" si="29"/>
        <v>0</v>
      </c>
      <c r="AN22" s="12">
        <f t="shared" si="29"/>
        <v>0</v>
      </c>
      <c r="AO22" s="12">
        <f t="shared" si="29"/>
        <v>0</v>
      </c>
      <c r="AP22" s="12">
        <f t="shared" si="29"/>
        <v>0</v>
      </c>
      <c r="AQ22" s="12">
        <f t="shared" si="29"/>
        <v>0</v>
      </c>
      <c r="AR22" s="12">
        <f t="shared" si="29"/>
        <v>0</v>
      </c>
      <c r="AS22" s="12">
        <f t="shared" si="29"/>
        <v>0</v>
      </c>
      <c r="AT22" s="12">
        <f t="shared" si="29"/>
        <v>0</v>
      </c>
      <c r="AU22" s="12">
        <f t="shared" si="29"/>
        <v>0</v>
      </c>
      <c r="AV22" s="12">
        <f t="shared" si="29"/>
        <v>0</v>
      </c>
      <c r="AW22" s="12">
        <f t="shared" si="29"/>
        <v>0</v>
      </c>
      <c r="AX22" s="12">
        <f t="shared" si="25"/>
        <v>0</v>
      </c>
      <c r="BA22" s="19">
        <f t="shared" si="14"/>
        <v>21</v>
      </c>
      <c r="BB22" s="12">
        <f t="shared" si="30"/>
        <v>0</v>
      </c>
      <c r="BC22" s="12">
        <f t="shared" si="30"/>
        <v>0</v>
      </c>
      <c r="BD22" s="12">
        <f t="shared" si="30"/>
        <v>0</v>
      </c>
      <c r="BE22" s="12">
        <f t="shared" si="30"/>
        <v>0</v>
      </c>
      <c r="BF22" s="12">
        <f t="shared" si="30"/>
        <v>0</v>
      </c>
      <c r="BG22" s="12">
        <f t="shared" si="30"/>
        <v>0</v>
      </c>
      <c r="BH22" s="12">
        <f t="shared" si="30"/>
        <v>0</v>
      </c>
      <c r="BI22" s="12">
        <f t="shared" si="30"/>
        <v>0</v>
      </c>
      <c r="BJ22" s="12">
        <f t="shared" si="30"/>
        <v>0</v>
      </c>
      <c r="BK22" s="12">
        <f t="shared" si="30"/>
        <v>0</v>
      </c>
      <c r="BL22" s="12">
        <f t="shared" si="30"/>
        <v>0</v>
      </c>
      <c r="BM22" s="12">
        <f t="shared" si="30"/>
        <v>0</v>
      </c>
      <c r="BN22" s="12">
        <f t="shared" si="30"/>
        <v>0</v>
      </c>
      <c r="BO22" s="12">
        <f t="shared" si="30"/>
        <v>0</v>
      </c>
      <c r="BP22" s="12">
        <f t="shared" si="30"/>
        <v>0</v>
      </c>
      <c r="BQ22" s="12">
        <f t="shared" si="26"/>
        <v>0</v>
      </c>
      <c r="BT22" s="19">
        <f t="shared" si="15"/>
        <v>21</v>
      </c>
      <c r="BU22" s="12">
        <f t="shared" si="31"/>
        <v>0</v>
      </c>
      <c r="BV22" s="12">
        <f t="shared" si="31"/>
        <v>0</v>
      </c>
      <c r="BW22" s="12">
        <f t="shared" si="31"/>
        <v>0</v>
      </c>
      <c r="BX22" s="12">
        <f t="shared" si="31"/>
        <v>0</v>
      </c>
      <c r="BY22" s="12">
        <f t="shared" si="31"/>
        <v>0</v>
      </c>
      <c r="BZ22" s="12">
        <f t="shared" si="31"/>
        <v>0</v>
      </c>
      <c r="CA22" s="12">
        <f t="shared" si="31"/>
        <v>0</v>
      </c>
      <c r="CB22" s="12">
        <f t="shared" si="31"/>
        <v>0</v>
      </c>
      <c r="CC22" s="12">
        <f t="shared" si="31"/>
        <v>0</v>
      </c>
      <c r="CD22" s="12">
        <f t="shared" si="31"/>
        <v>0</v>
      </c>
      <c r="CE22" s="12">
        <f t="shared" si="31"/>
        <v>0</v>
      </c>
      <c r="CF22" s="12">
        <f t="shared" si="31"/>
        <v>0</v>
      </c>
      <c r="CG22" s="12">
        <f t="shared" si="31"/>
        <v>0</v>
      </c>
      <c r="CH22" s="12">
        <f t="shared" si="31"/>
        <v>0</v>
      </c>
      <c r="CI22" s="12">
        <f t="shared" si="31"/>
        <v>0</v>
      </c>
      <c r="CJ22" s="12">
        <f t="shared" si="27"/>
        <v>0</v>
      </c>
      <c r="CM22" s="19">
        <f t="shared" si="16"/>
        <v>21</v>
      </c>
      <c r="CN22" s="12">
        <f t="shared" si="32"/>
        <v>0</v>
      </c>
      <c r="CO22" s="12">
        <f t="shared" si="32"/>
        <v>0</v>
      </c>
      <c r="CP22" s="12">
        <f t="shared" si="32"/>
        <v>0</v>
      </c>
      <c r="CQ22" s="12">
        <f t="shared" si="32"/>
        <v>0</v>
      </c>
      <c r="CR22" s="12">
        <f t="shared" si="32"/>
        <v>0</v>
      </c>
      <c r="CS22" s="12">
        <f t="shared" si="32"/>
        <v>0</v>
      </c>
      <c r="CT22" s="12">
        <f t="shared" si="32"/>
        <v>0</v>
      </c>
      <c r="CU22" s="12">
        <f t="shared" si="32"/>
        <v>0</v>
      </c>
      <c r="CV22" s="12">
        <f t="shared" si="32"/>
        <v>0</v>
      </c>
      <c r="CW22" s="12">
        <f t="shared" si="32"/>
        <v>0</v>
      </c>
      <c r="CX22" s="12">
        <f t="shared" si="32"/>
        <v>0</v>
      </c>
      <c r="CY22" s="12">
        <f t="shared" si="32"/>
        <v>0</v>
      </c>
      <c r="CZ22" s="12">
        <f t="shared" si="32"/>
        <v>0</v>
      </c>
      <c r="DA22" s="12">
        <f t="shared" si="32"/>
        <v>0</v>
      </c>
      <c r="DB22" s="12">
        <f t="shared" si="32"/>
        <v>0</v>
      </c>
      <c r="DC22" s="12">
        <f t="shared" si="28"/>
        <v>0</v>
      </c>
      <c r="DF22" s="19">
        <f t="shared" si="17"/>
        <v>0</v>
      </c>
      <c r="DG22" s="19">
        <f t="shared" si="17"/>
        <v>0</v>
      </c>
      <c r="DH22" s="19">
        <f t="shared" si="17"/>
        <v>0</v>
      </c>
      <c r="DI22" s="19">
        <f t="shared" si="17"/>
        <v>0</v>
      </c>
      <c r="DJ22" s="19">
        <f t="shared" si="17"/>
        <v>0</v>
      </c>
      <c r="DK22" s="19">
        <f t="shared" si="17"/>
        <v>0</v>
      </c>
      <c r="DL22" s="19">
        <f t="shared" si="17"/>
        <v>0</v>
      </c>
      <c r="DM22" s="19">
        <f t="shared" si="17"/>
        <v>0</v>
      </c>
      <c r="DN22" s="19">
        <f t="shared" si="17"/>
        <v>0</v>
      </c>
      <c r="DO22" s="19">
        <f t="shared" si="17"/>
        <v>0</v>
      </c>
      <c r="DP22" s="19">
        <f t="shared" si="17"/>
        <v>0</v>
      </c>
      <c r="DQ22" s="19">
        <f t="shared" si="17"/>
        <v>0</v>
      </c>
      <c r="DR22" s="19">
        <f t="shared" si="17"/>
        <v>0</v>
      </c>
      <c r="DS22" s="19">
        <f t="shared" si="17"/>
        <v>0</v>
      </c>
      <c r="DT22" s="19">
        <f t="shared" si="17"/>
        <v>0</v>
      </c>
      <c r="DU22" s="19">
        <f t="shared" si="17"/>
        <v>0</v>
      </c>
      <c r="DX22" s="12" t="str">
        <f>IF(MOD('Game (3)'!$G22,2)=0,"hold","break")</f>
        <v>hold</v>
      </c>
      <c r="DY22" s="15" t="str">
        <f t="shared" si="18"/>
        <v>Op</v>
      </c>
      <c r="DZ22" s="15">
        <f t="shared" si="19"/>
        <v>0</v>
      </c>
      <c r="EA22" s="15">
        <f t="shared" si="10"/>
        <v>0</v>
      </c>
      <c r="EB22" s="15">
        <f t="shared" si="11"/>
        <v>0</v>
      </c>
      <c r="EC22" s="15">
        <f t="shared" si="20"/>
        <v>0</v>
      </c>
      <c r="ED22" s="20" t="str">
        <f t="shared" si="21"/>
        <v/>
      </c>
      <c r="EE22" s="20" t="str">
        <f t="shared" si="22"/>
        <v/>
      </c>
      <c r="EF22" s="20" t="str">
        <f t="shared" si="23"/>
        <v/>
      </c>
      <c r="EG22" s="20" t="str">
        <f t="shared" si="24"/>
        <v/>
      </c>
    </row>
    <row r="23" spans="1:137">
      <c r="F23" s="14">
        <v>22</v>
      </c>
      <c r="G23" s="16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Y23" s="15">
        <f t="shared" si="12"/>
        <v>0</v>
      </c>
      <c r="Z23" s="15" t="str">
        <f t="shared" si="4"/>
        <v/>
      </c>
      <c r="AB23" t="str">
        <f>M33</f>
        <v>Ed</v>
      </c>
      <c r="AC23" s="38">
        <f>M44</f>
        <v>0</v>
      </c>
      <c r="AD23" s="2" t="e">
        <f>M39</f>
        <v>#DIV/0!</v>
      </c>
      <c r="AH23" s="19">
        <f t="shared" si="13"/>
        <v>22</v>
      </c>
      <c r="AI23" s="12">
        <f t="shared" si="29"/>
        <v>0</v>
      </c>
      <c r="AJ23" s="12">
        <f t="shared" si="29"/>
        <v>0</v>
      </c>
      <c r="AK23" s="12">
        <f t="shared" si="29"/>
        <v>0</v>
      </c>
      <c r="AL23" s="12">
        <f t="shared" si="29"/>
        <v>0</v>
      </c>
      <c r="AM23" s="12">
        <f t="shared" si="29"/>
        <v>0</v>
      </c>
      <c r="AN23" s="12">
        <f t="shared" si="29"/>
        <v>0</v>
      </c>
      <c r="AO23" s="12">
        <f t="shared" si="29"/>
        <v>0</v>
      </c>
      <c r="AP23" s="12">
        <f t="shared" si="29"/>
        <v>0</v>
      </c>
      <c r="AQ23" s="12">
        <f t="shared" si="29"/>
        <v>0</v>
      </c>
      <c r="AR23" s="12">
        <f t="shared" si="29"/>
        <v>0</v>
      </c>
      <c r="AS23" s="12">
        <f t="shared" si="29"/>
        <v>0</v>
      </c>
      <c r="AT23" s="12">
        <f t="shared" si="29"/>
        <v>0</v>
      </c>
      <c r="AU23" s="12">
        <f t="shared" si="29"/>
        <v>0</v>
      </c>
      <c r="AV23" s="12">
        <f t="shared" si="29"/>
        <v>0</v>
      </c>
      <c r="AW23" s="12">
        <f t="shared" si="29"/>
        <v>0</v>
      </c>
      <c r="AX23" s="12">
        <f t="shared" si="25"/>
        <v>0</v>
      </c>
      <c r="BA23" s="19">
        <f t="shared" si="14"/>
        <v>22</v>
      </c>
      <c r="BB23" s="12">
        <f t="shared" si="30"/>
        <v>0</v>
      </c>
      <c r="BC23" s="12">
        <f t="shared" si="30"/>
        <v>0</v>
      </c>
      <c r="BD23" s="12">
        <f t="shared" si="30"/>
        <v>0</v>
      </c>
      <c r="BE23" s="12">
        <f t="shared" si="30"/>
        <v>0</v>
      </c>
      <c r="BF23" s="12">
        <f t="shared" si="30"/>
        <v>0</v>
      </c>
      <c r="BG23" s="12">
        <f t="shared" si="30"/>
        <v>0</v>
      </c>
      <c r="BH23" s="12">
        <f t="shared" si="30"/>
        <v>0</v>
      </c>
      <c r="BI23" s="12">
        <f t="shared" si="30"/>
        <v>0</v>
      </c>
      <c r="BJ23" s="12">
        <f t="shared" si="30"/>
        <v>0</v>
      </c>
      <c r="BK23" s="12">
        <f t="shared" si="30"/>
        <v>0</v>
      </c>
      <c r="BL23" s="12">
        <f t="shared" si="30"/>
        <v>0</v>
      </c>
      <c r="BM23" s="12">
        <f t="shared" si="30"/>
        <v>0</v>
      </c>
      <c r="BN23" s="12">
        <f t="shared" si="30"/>
        <v>0</v>
      </c>
      <c r="BO23" s="12">
        <f t="shared" si="30"/>
        <v>0</v>
      </c>
      <c r="BP23" s="12">
        <f t="shared" si="30"/>
        <v>0</v>
      </c>
      <c r="BQ23" s="12">
        <f t="shared" si="26"/>
        <v>0</v>
      </c>
      <c r="BT23" s="19">
        <f t="shared" si="15"/>
        <v>22</v>
      </c>
      <c r="BU23" s="12">
        <f t="shared" si="31"/>
        <v>0</v>
      </c>
      <c r="BV23" s="12">
        <f t="shared" si="31"/>
        <v>0</v>
      </c>
      <c r="BW23" s="12">
        <f t="shared" si="31"/>
        <v>0</v>
      </c>
      <c r="BX23" s="12">
        <f t="shared" si="31"/>
        <v>0</v>
      </c>
      <c r="BY23" s="12">
        <f t="shared" si="31"/>
        <v>0</v>
      </c>
      <c r="BZ23" s="12">
        <f t="shared" si="31"/>
        <v>0</v>
      </c>
      <c r="CA23" s="12">
        <f t="shared" si="31"/>
        <v>0</v>
      </c>
      <c r="CB23" s="12">
        <f t="shared" si="31"/>
        <v>0</v>
      </c>
      <c r="CC23" s="12">
        <f t="shared" si="31"/>
        <v>0</v>
      </c>
      <c r="CD23" s="12">
        <f t="shared" si="31"/>
        <v>0</v>
      </c>
      <c r="CE23" s="12">
        <f t="shared" si="31"/>
        <v>0</v>
      </c>
      <c r="CF23" s="12">
        <f t="shared" si="31"/>
        <v>0</v>
      </c>
      <c r="CG23" s="12">
        <f t="shared" si="31"/>
        <v>0</v>
      </c>
      <c r="CH23" s="12">
        <f t="shared" si="31"/>
        <v>0</v>
      </c>
      <c r="CI23" s="12">
        <f t="shared" si="31"/>
        <v>0</v>
      </c>
      <c r="CJ23" s="12">
        <f t="shared" si="27"/>
        <v>0</v>
      </c>
      <c r="CM23" s="19">
        <f t="shared" si="16"/>
        <v>22</v>
      </c>
      <c r="CN23" s="12">
        <f t="shared" si="32"/>
        <v>0</v>
      </c>
      <c r="CO23" s="12">
        <f t="shared" si="32"/>
        <v>0</v>
      </c>
      <c r="CP23" s="12">
        <f t="shared" si="32"/>
        <v>0</v>
      </c>
      <c r="CQ23" s="12">
        <f t="shared" si="32"/>
        <v>0</v>
      </c>
      <c r="CR23" s="12">
        <f t="shared" si="32"/>
        <v>0</v>
      </c>
      <c r="CS23" s="12">
        <f t="shared" si="32"/>
        <v>0</v>
      </c>
      <c r="CT23" s="12">
        <f t="shared" si="32"/>
        <v>0</v>
      </c>
      <c r="CU23" s="12">
        <f t="shared" si="32"/>
        <v>0</v>
      </c>
      <c r="CV23" s="12">
        <f t="shared" si="32"/>
        <v>0</v>
      </c>
      <c r="CW23" s="12">
        <f t="shared" si="32"/>
        <v>0</v>
      </c>
      <c r="CX23" s="12">
        <f t="shared" si="32"/>
        <v>0</v>
      </c>
      <c r="CY23" s="12">
        <f t="shared" si="32"/>
        <v>0</v>
      </c>
      <c r="CZ23" s="12">
        <f t="shared" si="32"/>
        <v>0</v>
      </c>
      <c r="DA23" s="12">
        <f t="shared" si="32"/>
        <v>0</v>
      </c>
      <c r="DB23" s="12">
        <f t="shared" si="32"/>
        <v>0</v>
      </c>
      <c r="DC23" s="12">
        <f t="shared" si="28"/>
        <v>0</v>
      </c>
      <c r="DF23" s="19">
        <f t="shared" si="17"/>
        <v>0</v>
      </c>
      <c r="DG23" s="19">
        <f t="shared" si="17"/>
        <v>0</v>
      </c>
      <c r="DH23" s="19">
        <f t="shared" si="17"/>
        <v>0</v>
      </c>
      <c r="DI23" s="19">
        <f t="shared" si="17"/>
        <v>0</v>
      </c>
      <c r="DJ23" s="19">
        <f t="shared" si="17"/>
        <v>0</v>
      </c>
      <c r="DK23" s="19">
        <f t="shared" si="17"/>
        <v>0</v>
      </c>
      <c r="DL23" s="19">
        <f t="shared" si="17"/>
        <v>0</v>
      </c>
      <c r="DM23" s="19">
        <f t="shared" si="17"/>
        <v>0</v>
      </c>
      <c r="DN23" s="19">
        <f t="shared" si="17"/>
        <v>0</v>
      </c>
      <c r="DO23" s="19">
        <f t="shared" si="17"/>
        <v>0</v>
      </c>
      <c r="DP23" s="19">
        <f t="shared" si="17"/>
        <v>0</v>
      </c>
      <c r="DQ23" s="19">
        <f t="shared" si="17"/>
        <v>0</v>
      </c>
      <c r="DR23" s="19">
        <f t="shared" si="17"/>
        <v>0</v>
      </c>
      <c r="DS23" s="19">
        <f t="shared" si="17"/>
        <v>0</v>
      </c>
      <c r="DT23" s="19">
        <f t="shared" si="17"/>
        <v>0</v>
      </c>
      <c r="DU23" s="19">
        <f t="shared" si="17"/>
        <v>0</v>
      </c>
      <c r="DX23" s="15" t="str">
        <f>IF(MOD('Game (3)'!$G23,2)=0,"hold","break")</f>
        <v>hold</v>
      </c>
      <c r="DY23" s="15" t="str">
        <f t="shared" si="18"/>
        <v>Us</v>
      </c>
      <c r="DZ23" s="15">
        <f t="shared" si="19"/>
        <v>0</v>
      </c>
      <c r="EA23" s="15">
        <f t="shared" si="10"/>
        <v>0</v>
      </c>
      <c r="EB23" s="15">
        <f t="shared" si="11"/>
        <v>0</v>
      </c>
      <c r="EC23" s="15">
        <f t="shared" si="20"/>
        <v>0</v>
      </c>
      <c r="ED23" s="20" t="str">
        <f t="shared" si="21"/>
        <v/>
      </c>
      <c r="EE23" s="20" t="str">
        <f t="shared" si="22"/>
        <v/>
      </c>
      <c r="EF23" s="20" t="str">
        <f t="shared" si="23"/>
        <v/>
      </c>
      <c r="EG23" s="20" t="str">
        <f t="shared" si="24"/>
        <v/>
      </c>
    </row>
    <row r="24" spans="1:137">
      <c r="A24" t="s">
        <v>110</v>
      </c>
      <c r="B24" s="2" t="e">
        <f>B17/B21</f>
        <v>#DIV/0!</v>
      </c>
      <c r="F24" s="11">
        <v>23</v>
      </c>
      <c r="G24" s="13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Y24" s="12">
        <f t="shared" si="12"/>
        <v>0</v>
      </c>
      <c r="Z24" s="12" t="str">
        <f t="shared" si="4"/>
        <v/>
      </c>
      <c r="AB24" t="str">
        <f>N33</f>
        <v>Joe</v>
      </c>
      <c r="AC24" s="38">
        <f>N44</f>
        <v>0</v>
      </c>
      <c r="AD24" s="2" t="e">
        <f>N39</f>
        <v>#DIV/0!</v>
      </c>
      <c r="AH24" s="19">
        <f t="shared" si="13"/>
        <v>23</v>
      </c>
      <c r="AI24" s="12">
        <f t="shared" si="29"/>
        <v>0</v>
      </c>
      <c r="AJ24" s="12">
        <f t="shared" si="29"/>
        <v>0</v>
      </c>
      <c r="AK24" s="12">
        <f t="shared" si="29"/>
        <v>0</v>
      </c>
      <c r="AL24" s="12">
        <f t="shared" si="29"/>
        <v>0</v>
      </c>
      <c r="AM24" s="12">
        <f t="shared" si="29"/>
        <v>0</v>
      </c>
      <c r="AN24" s="12">
        <f t="shared" si="29"/>
        <v>0</v>
      </c>
      <c r="AO24" s="12">
        <f t="shared" si="29"/>
        <v>0</v>
      </c>
      <c r="AP24" s="12">
        <f t="shared" si="29"/>
        <v>0</v>
      </c>
      <c r="AQ24" s="12">
        <f t="shared" si="29"/>
        <v>0</v>
      </c>
      <c r="AR24" s="12">
        <f t="shared" si="29"/>
        <v>0</v>
      </c>
      <c r="AS24" s="12">
        <f t="shared" si="29"/>
        <v>0</v>
      </c>
      <c r="AT24" s="12">
        <f t="shared" si="29"/>
        <v>0</v>
      </c>
      <c r="AU24" s="12">
        <f t="shared" si="29"/>
        <v>0</v>
      </c>
      <c r="AV24" s="12">
        <f t="shared" si="29"/>
        <v>0</v>
      </c>
      <c r="AW24" s="12">
        <f t="shared" si="29"/>
        <v>0</v>
      </c>
      <c r="AX24" s="12">
        <f t="shared" si="25"/>
        <v>0</v>
      </c>
      <c r="BA24" s="19">
        <f t="shared" si="14"/>
        <v>23</v>
      </c>
      <c r="BB24" s="12">
        <f t="shared" si="30"/>
        <v>0</v>
      </c>
      <c r="BC24" s="12">
        <f t="shared" si="30"/>
        <v>0</v>
      </c>
      <c r="BD24" s="12">
        <f t="shared" si="30"/>
        <v>0</v>
      </c>
      <c r="BE24" s="12">
        <f t="shared" si="30"/>
        <v>0</v>
      </c>
      <c r="BF24" s="12">
        <f t="shared" si="30"/>
        <v>0</v>
      </c>
      <c r="BG24" s="12">
        <f t="shared" si="30"/>
        <v>0</v>
      </c>
      <c r="BH24" s="12">
        <f t="shared" si="30"/>
        <v>0</v>
      </c>
      <c r="BI24" s="12">
        <f t="shared" si="30"/>
        <v>0</v>
      </c>
      <c r="BJ24" s="12">
        <f t="shared" si="30"/>
        <v>0</v>
      </c>
      <c r="BK24" s="12">
        <f t="shared" si="30"/>
        <v>0</v>
      </c>
      <c r="BL24" s="12">
        <f t="shared" si="30"/>
        <v>0</v>
      </c>
      <c r="BM24" s="12">
        <f t="shared" si="30"/>
        <v>0</v>
      </c>
      <c r="BN24" s="12">
        <f t="shared" si="30"/>
        <v>0</v>
      </c>
      <c r="BO24" s="12">
        <f t="shared" si="30"/>
        <v>0</v>
      </c>
      <c r="BP24" s="12">
        <f t="shared" si="30"/>
        <v>0</v>
      </c>
      <c r="BQ24" s="12">
        <f t="shared" si="26"/>
        <v>0</v>
      </c>
      <c r="BT24" s="19">
        <f t="shared" si="15"/>
        <v>23</v>
      </c>
      <c r="BU24" s="12">
        <f t="shared" si="31"/>
        <v>0</v>
      </c>
      <c r="BV24" s="12">
        <f t="shared" si="31"/>
        <v>0</v>
      </c>
      <c r="BW24" s="12">
        <f t="shared" si="31"/>
        <v>0</v>
      </c>
      <c r="BX24" s="12">
        <f t="shared" si="31"/>
        <v>0</v>
      </c>
      <c r="BY24" s="12">
        <f t="shared" si="31"/>
        <v>0</v>
      </c>
      <c r="BZ24" s="12">
        <f t="shared" si="31"/>
        <v>0</v>
      </c>
      <c r="CA24" s="12">
        <f t="shared" si="31"/>
        <v>0</v>
      </c>
      <c r="CB24" s="12">
        <f t="shared" si="31"/>
        <v>0</v>
      </c>
      <c r="CC24" s="12">
        <f t="shared" si="31"/>
        <v>0</v>
      </c>
      <c r="CD24" s="12">
        <f t="shared" si="31"/>
        <v>0</v>
      </c>
      <c r="CE24" s="12">
        <f t="shared" si="31"/>
        <v>0</v>
      </c>
      <c r="CF24" s="12">
        <f t="shared" si="31"/>
        <v>0</v>
      </c>
      <c r="CG24" s="12">
        <f t="shared" si="31"/>
        <v>0</v>
      </c>
      <c r="CH24" s="12">
        <f t="shared" si="31"/>
        <v>0</v>
      </c>
      <c r="CI24" s="12">
        <f t="shared" si="31"/>
        <v>0</v>
      </c>
      <c r="CJ24" s="12">
        <f t="shared" si="27"/>
        <v>0</v>
      </c>
      <c r="CM24" s="19">
        <f t="shared" si="16"/>
        <v>23</v>
      </c>
      <c r="CN24" s="12">
        <f t="shared" si="32"/>
        <v>0</v>
      </c>
      <c r="CO24" s="12">
        <f t="shared" si="32"/>
        <v>0</v>
      </c>
      <c r="CP24" s="12">
        <f t="shared" si="32"/>
        <v>0</v>
      </c>
      <c r="CQ24" s="12">
        <f t="shared" si="32"/>
        <v>0</v>
      </c>
      <c r="CR24" s="12">
        <f t="shared" si="32"/>
        <v>0</v>
      </c>
      <c r="CS24" s="12">
        <f t="shared" si="32"/>
        <v>0</v>
      </c>
      <c r="CT24" s="12">
        <f t="shared" si="32"/>
        <v>0</v>
      </c>
      <c r="CU24" s="12">
        <f t="shared" si="32"/>
        <v>0</v>
      </c>
      <c r="CV24" s="12">
        <f t="shared" si="32"/>
        <v>0</v>
      </c>
      <c r="CW24" s="12">
        <f t="shared" si="32"/>
        <v>0</v>
      </c>
      <c r="CX24" s="12">
        <f t="shared" si="32"/>
        <v>0</v>
      </c>
      <c r="CY24" s="12">
        <f t="shared" si="32"/>
        <v>0</v>
      </c>
      <c r="CZ24" s="12">
        <f t="shared" si="32"/>
        <v>0</v>
      </c>
      <c r="DA24" s="12">
        <f t="shared" si="32"/>
        <v>0</v>
      </c>
      <c r="DB24" s="12">
        <f t="shared" si="32"/>
        <v>0</v>
      </c>
      <c r="DC24" s="12">
        <f t="shared" si="28"/>
        <v>0</v>
      </c>
      <c r="DF24" s="19">
        <f t="shared" si="17"/>
        <v>0</v>
      </c>
      <c r="DG24" s="19">
        <f t="shared" si="17"/>
        <v>0</v>
      </c>
      <c r="DH24" s="19">
        <f t="shared" si="17"/>
        <v>0</v>
      </c>
      <c r="DI24" s="19">
        <f t="shared" si="17"/>
        <v>0</v>
      </c>
      <c r="DJ24" s="19">
        <f t="shared" si="17"/>
        <v>0</v>
      </c>
      <c r="DK24" s="19">
        <f t="shared" si="17"/>
        <v>0</v>
      </c>
      <c r="DL24" s="19">
        <f t="shared" si="17"/>
        <v>0</v>
      </c>
      <c r="DM24" s="19">
        <f t="shared" si="17"/>
        <v>0</v>
      </c>
      <c r="DN24" s="19">
        <f t="shared" si="17"/>
        <v>0</v>
      </c>
      <c r="DO24" s="19">
        <f t="shared" si="17"/>
        <v>0</v>
      </c>
      <c r="DP24" s="19">
        <f t="shared" si="17"/>
        <v>0</v>
      </c>
      <c r="DQ24" s="19">
        <f t="shared" si="17"/>
        <v>0</v>
      </c>
      <c r="DR24" s="19">
        <f t="shared" si="17"/>
        <v>0</v>
      </c>
      <c r="DS24" s="19">
        <f t="shared" si="17"/>
        <v>0</v>
      </c>
      <c r="DT24" s="19">
        <f t="shared" si="17"/>
        <v>0</v>
      </c>
      <c r="DU24" s="19">
        <f t="shared" si="17"/>
        <v>0</v>
      </c>
      <c r="DX24" s="12" t="str">
        <f>IF(MOD('Game (3)'!$G24,2)=0,"hold","break")</f>
        <v>hold</v>
      </c>
      <c r="DY24" s="15" t="str">
        <f t="shared" si="18"/>
        <v>Op</v>
      </c>
      <c r="DZ24" s="15">
        <f t="shared" si="19"/>
        <v>0</v>
      </c>
      <c r="EA24" s="15">
        <f t="shared" si="10"/>
        <v>0</v>
      </c>
      <c r="EB24" s="15">
        <f t="shared" si="11"/>
        <v>0</v>
      </c>
      <c r="EC24" s="15">
        <f t="shared" si="20"/>
        <v>0</v>
      </c>
      <c r="ED24" s="20" t="str">
        <f t="shared" si="21"/>
        <v/>
      </c>
      <c r="EE24" s="20" t="str">
        <f t="shared" si="22"/>
        <v/>
      </c>
      <c r="EF24" s="20" t="str">
        <f t="shared" si="23"/>
        <v/>
      </c>
      <c r="EG24" s="20" t="str">
        <f t="shared" si="24"/>
        <v/>
      </c>
    </row>
    <row r="25" spans="1:137">
      <c r="A25" t="s">
        <v>112</v>
      </c>
      <c r="B25" s="2" t="e">
        <f>B20/B21</f>
        <v>#DIV/0!</v>
      </c>
      <c r="F25" s="14">
        <v>24</v>
      </c>
      <c r="G25" s="16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Y25" s="15">
        <f t="shared" si="12"/>
        <v>0</v>
      </c>
      <c r="Z25" s="15" t="str">
        <f t="shared" si="4"/>
        <v/>
      </c>
      <c r="AB25" t="str">
        <f>O33</f>
        <v>Nate</v>
      </c>
      <c r="AC25" s="38">
        <f>O44</f>
        <v>0</v>
      </c>
      <c r="AD25" s="2" t="e">
        <f>O39</f>
        <v>#DIV/0!</v>
      </c>
      <c r="AH25" s="19">
        <f t="shared" si="13"/>
        <v>24</v>
      </c>
      <c r="AI25" s="12">
        <f t="shared" si="29"/>
        <v>0</v>
      </c>
      <c r="AJ25" s="12">
        <f t="shared" si="29"/>
        <v>0</v>
      </c>
      <c r="AK25" s="12">
        <f t="shared" si="29"/>
        <v>0</v>
      </c>
      <c r="AL25" s="12">
        <f t="shared" si="29"/>
        <v>0</v>
      </c>
      <c r="AM25" s="12">
        <f t="shared" si="29"/>
        <v>0</v>
      </c>
      <c r="AN25" s="12">
        <f t="shared" si="29"/>
        <v>0</v>
      </c>
      <c r="AO25" s="12">
        <f t="shared" si="29"/>
        <v>0</v>
      </c>
      <c r="AP25" s="12">
        <f t="shared" si="29"/>
        <v>0</v>
      </c>
      <c r="AQ25" s="12">
        <f t="shared" si="29"/>
        <v>0</v>
      </c>
      <c r="AR25" s="12">
        <f t="shared" si="29"/>
        <v>0</v>
      </c>
      <c r="AS25" s="12">
        <f t="shared" si="29"/>
        <v>0</v>
      </c>
      <c r="AT25" s="12">
        <f t="shared" si="29"/>
        <v>0</v>
      </c>
      <c r="AU25" s="12">
        <f t="shared" si="29"/>
        <v>0</v>
      </c>
      <c r="AV25" s="12">
        <f t="shared" si="29"/>
        <v>0</v>
      </c>
      <c r="AW25" s="12">
        <f t="shared" si="29"/>
        <v>0</v>
      </c>
      <c r="AX25" s="12">
        <f t="shared" si="25"/>
        <v>0</v>
      </c>
      <c r="BA25" s="19">
        <f t="shared" si="14"/>
        <v>24</v>
      </c>
      <c r="BB25" s="12">
        <f t="shared" si="30"/>
        <v>0</v>
      </c>
      <c r="BC25" s="12">
        <f t="shared" si="30"/>
        <v>0</v>
      </c>
      <c r="BD25" s="12">
        <f t="shared" si="30"/>
        <v>0</v>
      </c>
      <c r="BE25" s="12">
        <f t="shared" si="30"/>
        <v>0</v>
      </c>
      <c r="BF25" s="12">
        <f t="shared" si="30"/>
        <v>0</v>
      </c>
      <c r="BG25" s="12">
        <f t="shared" si="30"/>
        <v>0</v>
      </c>
      <c r="BH25" s="12">
        <f t="shared" si="30"/>
        <v>0</v>
      </c>
      <c r="BI25" s="12">
        <f t="shared" si="30"/>
        <v>0</v>
      </c>
      <c r="BJ25" s="12">
        <f t="shared" si="30"/>
        <v>0</v>
      </c>
      <c r="BK25" s="12">
        <f t="shared" si="30"/>
        <v>0</v>
      </c>
      <c r="BL25" s="12">
        <f t="shared" si="30"/>
        <v>0</v>
      </c>
      <c r="BM25" s="12">
        <f t="shared" si="30"/>
        <v>0</v>
      </c>
      <c r="BN25" s="12">
        <f t="shared" si="30"/>
        <v>0</v>
      </c>
      <c r="BO25" s="12">
        <f t="shared" si="30"/>
        <v>0</v>
      </c>
      <c r="BP25" s="12">
        <f t="shared" si="30"/>
        <v>0</v>
      </c>
      <c r="BQ25" s="12">
        <f t="shared" si="26"/>
        <v>0</v>
      </c>
      <c r="BT25" s="19">
        <f t="shared" si="15"/>
        <v>24</v>
      </c>
      <c r="BU25" s="12">
        <f t="shared" si="31"/>
        <v>0</v>
      </c>
      <c r="BV25" s="12">
        <f t="shared" si="31"/>
        <v>0</v>
      </c>
      <c r="BW25" s="12">
        <f t="shared" si="31"/>
        <v>0</v>
      </c>
      <c r="BX25" s="12">
        <f t="shared" si="31"/>
        <v>0</v>
      </c>
      <c r="BY25" s="12">
        <f t="shared" si="31"/>
        <v>0</v>
      </c>
      <c r="BZ25" s="12">
        <f t="shared" si="31"/>
        <v>0</v>
      </c>
      <c r="CA25" s="12">
        <f t="shared" si="31"/>
        <v>0</v>
      </c>
      <c r="CB25" s="12">
        <f t="shared" si="31"/>
        <v>0</v>
      </c>
      <c r="CC25" s="12">
        <f t="shared" si="31"/>
        <v>0</v>
      </c>
      <c r="CD25" s="12">
        <f t="shared" si="31"/>
        <v>0</v>
      </c>
      <c r="CE25" s="12">
        <f t="shared" si="31"/>
        <v>0</v>
      </c>
      <c r="CF25" s="12">
        <f t="shared" si="31"/>
        <v>0</v>
      </c>
      <c r="CG25" s="12">
        <f t="shared" si="31"/>
        <v>0</v>
      </c>
      <c r="CH25" s="12">
        <f t="shared" si="31"/>
        <v>0</v>
      </c>
      <c r="CI25" s="12">
        <f t="shared" si="31"/>
        <v>0</v>
      </c>
      <c r="CJ25" s="12">
        <f t="shared" si="27"/>
        <v>0</v>
      </c>
      <c r="CM25" s="19">
        <f t="shared" si="16"/>
        <v>24</v>
      </c>
      <c r="CN25" s="12">
        <f t="shared" si="32"/>
        <v>0</v>
      </c>
      <c r="CO25" s="12">
        <f t="shared" si="32"/>
        <v>0</v>
      </c>
      <c r="CP25" s="12">
        <f t="shared" si="32"/>
        <v>0</v>
      </c>
      <c r="CQ25" s="12">
        <f t="shared" si="32"/>
        <v>0</v>
      </c>
      <c r="CR25" s="12">
        <f t="shared" si="32"/>
        <v>0</v>
      </c>
      <c r="CS25" s="12">
        <f t="shared" si="32"/>
        <v>0</v>
      </c>
      <c r="CT25" s="12">
        <f t="shared" si="32"/>
        <v>0</v>
      </c>
      <c r="CU25" s="12">
        <f t="shared" si="32"/>
        <v>0</v>
      </c>
      <c r="CV25" s="12">
        <f t="shared" si="32"/>
        <v>0</v>
      </c>
      <c r="CW25" s="12">
        <f t="shared" si="32"/>
        <v>0</v>
      </c>
      <c r="CX25" s="12">
        <f t="shared" si="32"/>
        <v>0</v>
      </c>
      <c r="CY25" s="12">
        <f t="shared" si="32"/>
        <v>0</v>
      </c>
      <c r="CZ25" s="12">
        <f t="shared" si="32"/>
        <v>0</v>
      </c>
      <c r="DA25" s="12">
        <f t="shared" si="32"/>
        <v>0</v>
      </c>
      <c r="DB25" s="12">
        <f t="shared" si="32"/>
        <v>0</v>
      </c>
      <c r="DC25" s="12">
        <f t="shared" si="28"/>
        <v>0</v>
      </c>
      <c r="DF25" s="19">
        <f t="shared" si="17"/>
        <v>0</v>
      </c>
      <c r="DG25" s="19">
        <f t="shared" si="17"/>
        <v>0</v>
      </c>
      <c r="DH25" s="19">
        <f t="shared" si="17"/>
        <v>0</v>
      </c>
      <c r="DI25" s="19">
        <f t="shared" si="17"/>
        <v>0</v>
      </c>
      <c r="DJ25" s="19">
        <f t="shared" si="17"/>
        <v>0</v>
      </c>
      <c r="DK25" s="19">
        <f t="shared" si="17"/>
        <v>0</v>
      </c>
      <c r="DL25" s="19">
        <f t="shared" si="17"/>
        <v>0</v>
      </c>
      <c r="DM25" s="19">
        <f t="shared" si="17"/>
        <v>0</v>
      </c>
      <c r="DN25" s="19">
        <f t="shared" si="17"/>
        <v>0</v>
      </c>
      <c r="DO25" s="19">
        <f t="shared" si="17"/>
        <v>0</v>
      </c>
      <c r="DP25" s="19">
        <f t="shared" si="17"/>
        <v>0</v>
      </c>
      <c r="DQ25" s="19">
        <f t="shared" si="17"/>
        <v>0</v>
      </c>
      <c r="DR25" s="19">
        <f t="shared" si="17"/>
        <v>0</v>
      </c>
      <c r="DS25" s="19">
        <f t="shared" si="17"/>
        <v>0</v>
      </c>
      <c r="DT25" s="19">
        <f t="shared" si="17"/>
        <v>0</v>
      </c>
      <c r="DU25" s="19">
        <f t="shared" si="17"/>
        <v>0</v>
      </c>
      <c r="DX25" s="15" t="str">
        <f>IF(MOD('Game (3)'!$G25,2)=0,"hold","break")</f>
        <v>hold</v>
      </c>
      <c r="DY25" s="15" t="str">
        <f t="shared" si="18"/>
        <v>Us</v>
      </c>
      <c r="DZ25" s="15">
        <f t="shared" si="19"/>
        <v>0</v>
      </c>
      <c r="EA25" s="15">
        <f t="shared" si="10"/>
        <v>0</v>
      </c>
      <c r="EB25" s="15">
        <f t="shared" si="11"/>
        <v>0</v>
      </c>
      <c r="EC25" s="15">
        <f t="shared" si="20"/>
        <v>0</v>
      </c>
      <c r="ED25" s="20" t="str">
        <f t="shared" si="21"/>
        <v/>
      </c>
      <c r="EE25" s="20" t="str">
        <f t="shared" si="22"/>
        <v/>
      </c>
      <c r="EF25" s="20" t="str">
        <f t="shared" si="23"/>
        <v/>
      </c>
      <c r="EG25" s="20" t="str">
        <f t="shared" si="24"/>
        <v/>
      </c>
    </row>
    <row r="26" spans="1:137">
      <c r="A26" t="s">
        <v>114</v>
      </c>
      <c r="B26" s="2" t="e">
        <f>B18/B22</f>
        <v>#DIV/0!</v>
      </c>
      <c r="F26" s="11">
        <v>25</v>
      </c>
      <c r="G26" s="13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Y26" s="12">
        <f t="shared" si="12"/>
        <v>0</v>
      </c>
      <c r="Z26" s="12" t="str">
        <f t="shared" si="4"/>
        <v/>
      </c>
      <c r="AB26" t="str">
        <f>P33</f>
        <v>Matt</v>
      </c>
      <c r="AC26" s="38">
        <f>P44</f>
        <v>0</v>
      </c>
      <c r="AD26" s="2" t="e">
        <f>P39</f>
        <v>#DIV/0!</v>
      </c>
      <c r="AH26" s="19">
        <f t="shared" si="13"/>
        <v>25</v>
      </c>
      <c r="AI26" s="12">
        <f t="shared" si="29"/>
        <v>0</v>
      </c>
      <c r="AJ26" s="12">
        <f t="shared" si="29"/>
        <v>0</v>
      </c>
      <c r="AK26" s="12">
        <f t="shared" si="29"/>
        <v>0</v>
      </c>
      <c r="AL26" s="12">
        <f t="shared" si="29"/>
        <v>0</v>
      </c>
      <c r="AM26" s="12">
        <f t="shared" si="29"/>
        <v>0</v>
      </c>
      <c r="AN26" s="12">
        <f t="shared" si="29"/>
        <v>0</v>
      </c>
      <c r="AO26" s="12">
        <f t="shared" si="29"/>
        <v>0</v>
      </c>
      <c r="AP26" s="12">
        <f t="shared" si="29"/>
        <v>0</v>
      </c>
      <c r="AQ26" s="12">
        <f t="shared" si="29"/>
        <v>0</v>
      </c>
      <c r="AR26" s="12">
        <f t="shared" si="29"/>
        <v>0</v>
      </c>
      <c r="AS26" s="12">
        <f t="shared" si="29"/>
        <v>0</v>
      </c>
      <c r="AT26" s="12">
        <f t="shared" si="29"/>
        <v>0</v>
      </c>
      <c r="AU26" s="12">
        <f t="shared" si="29"/>
        <v>0</v>
      </c>
      <c r="AV26" s="12">
        <f t="shared" si="29"/>
        <v>0</v>
      </c>
      <c r="AW26" s="12">
        <f t="shared" si="29"/>
        <v>0</v>
      </c>
      <c r="AX26" s="12">
        <f t="shared" si="25"/>
        <v>0</v>
      </c>
      <c r="BA26" s="19">
        <f t="shared" si="14"/>
        <v>25</v>
      </c>
      <c r="BB26" s="12">
        <f t="shared" si="30"/>
        <v>0</v>
      </c>
      <c r="BC26" s="12">
        <f t="shared" si="30"/>
        <v>0</v>
      </c>
      <c r="BD26" s="12">
        <f t="shared" si="30"/>
        <v>0</v>
      </c>
      <c r="BE26" s="12">
        <f t="shared" si="30"/>
        <v>0</v>
      </c>
      <c r="BF26" s="12">
        <f t="shared" si="30"/>
        <v>0</v>
      </c>
      <c r="BG26" s="12">
        <f t="shared" si="30"/>
        <v>0</v>
      </c>
      <c r="BH26" s="12">
        <f t="shared" si="30"/>
        <v>0</v>
      </c>
      <c r="BI26" s="12">
        <f t="shared" si="30"/>
        <v>0</v>
      </c>
      <c r="BJ26" s="12">
        <f t="shared" si="30"/>
        <v>0</v>
      </c>
      <c r="BK26" s="12">
        <f t="shared" si="30"/>
        <v>0</v>
      </c>
      <c r="BL26" s="12">
        <f t="shared" si="30"/>
        <v>0</v>
      </c>
      <c r="BM26" s="12">
        <f t="shared" si="30"/>
        <v>0</v>
      </c>
      <c r="BN26" s="12">
        <f t="shared" si="30"/>
        <v>0</v>
      </c>
      <c r="BO26" s="12">
        <f t="shared" si="30"/>
        <v>0</v>
      </c>
      <c r="BP26" s="12">
        <f t="shared" si="30"/>
        <v>0</v>
      </c>
      <c r="BQ26" s="12">
        <f t="shared" si="26"/>
        <v>0</v>
      </c>
      <c r="BT26" s="19">
        <f t="shared" si="15"/>
        <v>25</v>
      </c>
      <c r="BU26" s="12">
        <f t="shared" si="31"/>
        <v>0</v>
      </c>
      <c r="BV26" s="12">
        <f t="shared" si="31"/>
        <v>0</v>
      </c>
      <c r="BW26" s="12">
        <f t="shared" si="31"/>
        <v>0</v>
      </c>
      <c r="BX26" s="12">
        <f t="shared" si="31"/>
        <v>0</v>
      </c>
      <c r="BY26" s="12">
        <f t="shared" si="31"/>
        <v>0</v>
      </c>
      <c r="BZ26" s="12">
        <f t="shared" si="31"/>
        <v>0</v>
      </c>
      <c r="CA26" s="12">
        <f t="shared" si="31"/>
        <v>0</v>
      </c>
      <c r="CB26" s="12">
        <f t="shared" si="31"/>
        <v>0</v>
      </c>
      <c r="CC26" s="12">
        <f t="shared" si="31"/>
        <v>0</v>
      </c>
      <c r="CD26" s="12">
        <f t="shared" si="31"/>
        <v>0</v>
      </c>
      <c r="CE26" s="12">
        <f t="shared" si="31"/>
        <v>0</v>
      </c>
      <c r="CF26" s="12">
        <f t="shared" si="31"/>
        <v>0</v>
      </c>
      <c r="CG26" s="12">
        <f t="shared" si="31"/>
        <v>0</v>
      </c>
      <c r="CH26" s="12">
        <f t="shared" si="31"/>
        <v>0</v>
      </c>
      <c r="CI26" s="12">
        <f t="shared" si="31"/>
        <v>0</v>
      </c>
      <c r="CJ26" s="12">
        <f t="shared" si="27"/>
        <v>0</v>
      </c>
      <c r="CM26" s="19">
        <f t="shared" si="16"/>
        <v>25</v>
      </c>
      <c r="CN26" s="12">
        <f t="shared" si="32"/>
        <v>0</v>
      </c>
      <c r="CO26" s="12">
        <f t="shared" si="32"/>
        <v>0</v>
      </c>
      <c r="CP26" s="12">
        <f t="shared" si="32"/>
        <v>0</v>
      </c>
      <c r="CQ26" s="12">
        <f t="shared" si="32"/>
        <v>0</v>
      </c>
      <c r="CR26" s="12">
        <f t="shared" si="32"/>
        <v>0</v>
      </c>
      <c r="CS26" s="12">
        <f t="shared" si="32"/>
        <v>0</v>
      </c>
      <c r="CT26" s="12">
        <f t="shared" si="32"/>
        <v>0</v>
      </c>
      <c r="CU26" s="12">
        <f t="shared" si="32"/>
        <v>0</v>
      </c>
      <c r="CV26" s="12">
        <f t="shared" si="32"/>
        <v>0</v>
      </c>
      <c r="CW26" s="12">
        <f t="shared" si="32"/>
        <v>0</v>
      </c>
      <c r="CX26" s="12">
        <f t="shared" si="32"/>
        <v>0</v>
      </c>
      <c r="CY26" s="12">
        <f t="shared" si="32"/>
        <v>0</v>
      </c>
      <c r="CZ26" s="12">
        <f t="shared" si="32"/>
        <v>0</v>
      </c>
      <c r="DA26" s="12">
        <f t="shared" si="32"/>
        <v>0</v>
      </c>
      <c r="DB26" s="12">
        <f t="shared" si="32"/>
        <v>0</v>
      </c>
      <c r="DC26" s="12">
        <f t="shared" si="28"/>
        <v>0</v>
      </c>
      <c r="DF26" s="19">
        <f t="shared" si="17"/>
        <v>0</v>
      </c>
      <c r="DG26" s="19">
        <f t="shared" si="17"/>
        <v>0</v>
      </c>
      <c r="DH26" s="19">
        <f t="shared" si="17"/>
        <v>0</v>
      </c>
      <c r="DI26" s="19">
        <f t="shared" si="17"/>
        <v>0</v>
      </c>
      <c r="DJ26" s="19">
        <f t="shared" si="17"/>
        <v>0</v>
      </c>
      <c r="DK26" s="19">
        <f t="shared" si="17"/>
        <v>0</v>
      </c>
      <c r="DL26" s="19">
        <f t="shared" si="17"/>
        <v>0</v>
      </c>
      <c r="DM26" s="19">
        <f t="shared" si="17"/>
        <v>0</v>
      </c>
      <c r="DN26" s="19">
        <f t="shared" si="17"/>
        <v>0</v>
      </c>
      <c r="DO26" s="19">
        <f t="shared" si="17"/>
        <v>0</v>
      </c>
      <c r="DP26" s="19">
        <f t="shared" si="17"/>
        <v>0</v>
      </c>
      <c r="DQ26" s="19">
        <f t="shared" si="17"/>
        <v>0</v>
      </c>
      <c r="DR26" s="19">
        <f t="shared" si="17"/>
        <v>0</v>
      </c>
      <c r="DS26" s="19">
        <f t="shared" si="17"/>
        <v>0</v>
      </c>
      <c r="DT26" s="19">
        <f t="shared" si="17"/>
        <v>0</v>
      </c>
      <c r="DU26" s="19">
        <f t="shared" si="17"/>
        <v>0</v>
      </c>
      <c r="DX26" s="12" t="str">
        <f>IF(MOD('Game (3)'!$G26,2)=0,"hold","break")</f>
        <v>hold</v>
      </c>
      <c r="DY26" s="15" t="str">
        <f t="shared" si="18"/>
        <v>Op</v>
      </c>
      <c r="DZ26" s="15">
        <f t="shared" si="19"/>
        <v>0</v>
      </c>
      <c r="EA26" s="15">
        <f t="shared" si="10"/>
        <v>0</v>
      </c>
      <c r="EB26" s="15">
        <f t="shared" si="11"/>
        <v>0</v>
      </c>
      <c r="EC26" s="15">
        <f t="shared" si="20"/>
        <v>0</v>
      </c>
      <c r="ED26" s="20" t="str">
        <f t="shared" si="21"/>
        <v/>
      </c>
      <c r="EE26" s="20" t="str">
        <f t="shared" si="22"/>
        <v/>
      </c>
      <c r="EF26" s="20" t="str">
        <f t="shared" si="23"/>
        <v/>
      </c>
      <c r="EG26" s="20" t="str">
        <f t="shared" si="24"/>
        <v/>
      </c>
    </row>
    <row r="27" spans="1:137">
      <c r="A27" t="s">
        <v>116</v>
      </c>
      <c r="B27" s="2" t="e">
        <f>B19/B22</f>
        <v>#DIV/0!</v>
      </c>
      <c r="F27" s="14">
        <v>26</v>
      </c>
      <c r="G27" s="16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Y27" s="15">
        <f t="shared" si="12"/>
        <v>0</v>
      </c>
      <c r="Z27" s="15" t="str">
        <f t="shared" si="4"/>
        <v/>
      </c>
      <c r="AB27" t="str">
        <f>Q33</f>
        <v>Player</v>
      </c>
      <c r="AC27" s="38">
        <f>Q44</f>
        <v>0</v>
      </c>
      <c r="AD27" s="2" t="e">
        <f>Q39</f>
        <v>#DIV/0!</v>
      </c>
      <c r="AH27" s="19">
        <f t="shared" si="13"/>
        <v>26</v>
      </c>
      <c r="AI27" s="12">
        <f t="shared" si="29"/>
        <v>0</v>
      </c>
      <c r="AJ27" s="12">
        <f t="shared" si="29"/>
        <v>0</v>
      </c>
      <c r="AK27" s="12">
        <f t="shared" si="29"/>
        <v>0</v>
      </c>
      <c r="AL27" s="12">
        <f t="shared" si="29"/>
        <v>0</v>
      </c>
      <c r="AM27" s="12">
        <f t="shared" si="29"/>
        <v>0</v>
      </c>
      <c r="AN27" s="12">
        <f t="shared" si="29"/>
        <v>0</v>
      </c>
      <c r="AO27" s="12">
        <f t="shared" si="29"/>
        <v>0</v>
      </c>
      <c r="AP27" s="12">
        <f t="shared" si="29"/>
        <v>0</v>
      </c>
      <c r="AQ27" s="12">
        <f t="shared" si="29"/>
        <v>0</v>
      </c>
      <c r="AR27" s="12">
        <f t="shared" si="29"/>
        <v>0</v>
      </c>
      <c r="AS27" s="12">
        <f t="shared" si="29"/>
        <v>0</v>
      </c>
      <c r="AT27" s="12">
        <f t="shared" si="29"/>
        <v>0</v>
      </c>
      <c r="AU27" s="12">
        <f t="shared" si="29"/>
        <v>0</v>
      </c>
      <c r="AV27" s="12">
        <f t="shared" si="29"/>
        <v>0</v>
      </c>
      <c r="AW27" s="12">
        <f t="shared" si="29"/>
        <v>0</v>
      </c>
      <c r="AX27" s="12">
        <f t="shared" si="25"/>
        <v>0</v>
      </c>
      <c r="BA27" s="19">
        <f t="shared" si="14"/>
        <v>26</v>
      </c>
      <c r="BB27" s="12">
        <f t="shared" si="30"/>
        <v>0</v>
      </c>
      <c r="BC27" s="12">
        <f t="shared" si="30"/>
        <v>0</v>
      </c>
      <c r="BD27" s="12">
        <f t="shared" si="30"/>
        <v>0</v>
      </c>
      <c r="BE27" s="12">
        <f t="shared" si="30"/>
        <v>0</v>
      </c>
      <c r="BF27" s="12">
        <f t="shared" si="30"/>
        <v>0</v>
      </c>
      <c r="BG27" s="12">
        <f t="shared" si="30"/>
        <v>0</v>
      </c>
      <c r="BH27" s="12">
        <f t="shared" si="30"/>
        <v>0</v>
      </c>
      <c r="BI27" s="12">
        <f t="shared" si="30"/>
        <v>0</v>
      </c>
      <c r="BJ27" s="12">
        <f t="shared" si="30"/>
        <v>0</v>
      </c>
      <c r="BK27" s="12">
        <f t="shared" si="30"/>
        <v>0</v>
      </c>
      <c r="BL27" s="12">
        <f t="shared" si="30"/>
        <v>0</v>
      </c>
      <c r="BM27" s="12">
        <f t="shared" si="30"/>
        <v>0</v>
      </c>
      <c r="BN27" s="12">
        <f t="shared" si="30"/>
        <v>0</v>
      </c>
      <c r="BO27" s="12">
        <f t="shared" si="30"/>
        <v>0</v>
      </c>
      <c r="BP27" s="12">
        <f t="shared" si="30"/>
        <v>0</v>
      </c>
      <c r="BQ27" s="12">
        <f t="shared" si="26"/>
        <v>0</v>
      </c>
      <c r="BT27" s="19">
        <f t="shared" si="15"/>
        <v>26</v>
      </c>
      <c r="BU27" s="12">
        <f t="shared" si="31"/>
        <v>0</v>
      </c>
      <c r="BV27" s="12">
        <f t="shared" si="31"/>
        <v>0</v>
      </c>
      <c r="BW27" s="12">
        <f t="shared" si="31"/>
        <v>0</v>
      </c>
      <c r="BX27" s="12">
        <f t="shared" si="31"/>
        <v>0</v>
      </c>
      <c r="BY27" s="12">
        <f t="shared" si="31"/>
        <v>0</v>
      </c>
      <c r="BZ27" s="12">
        <f t="shared" si="31"/>
        <v>0</v>
      </c>
      <c r="CA27" s="12">
        <f t="shared" si="31"/>
        <v>0</v>
      </c>
      <c r="CB27" s="12">
        <f t="shared" si="31"/>
        <v>0</v>
      </c>
      <c r="CC27" s="12">
        <f t="shared" si="31"/>
        <v>0</v>
      </c>
      <c r="CD27" s="12">
        <f t="shared" si="31"/>
        <v>0</v>
      </c>
      <c r="CE27" s="12">
        <f t="shared" si="31"/>
        <v>0</v>
      </c>
      <c r="CF27" s="12">
        <f t="shared" si="31"/>
        <v>0</v>
      </c>
      <c r="CG27" s="12">
        <f t="shared" si="31"/>
        <v>0</v>
      </c>
      <c r="CH27" s="12">
        <f t="shared" si="31"/>
        <v>0</v>
      </c>
      <c r="CI27" s="12">
        <f t="shared" si="31"/>
        <v>0</v>
      </c>
      <c r="CJ27" s="12">
        <f t="shared" si="27"/>
        <v>0</v>
      </c>
      <c r="CM27" s="19">
        <f t="shared" si="16"/>
        <v>26</v>
      </c>
      <c r="CN27" s="12">
        <f t="shared" si="32"/>
        <v>0</v>
      </c>
      <c r="CO27" s="12">
        <f t="shared" si="32"/>
        <v>0</v>
      </c>
      <c r="CP27" s="12">
        <f t="shared" si="32"/>
        <v>0</v>
      </c>
      <c r="CQ27" s="12">
        <f t="shared" si="32"/>
        <v>0</v>
      </c>
      <c r="CR27" s="12">
        <f t="shared" si="32"/>
        <v>0</v>
      </c>
      <c r="CS27" s="12">
        <f t="shared" si="32"/>
        <v>0</v>
      </c>
      <c r="CT27" s="12">
        <f t="shared" si="32"/>
        <v>0</v>
      </c>
      <c r="CU27" s="12">
        <f t="shared" si="32"/>
        <v>0</v>
      </c>
      <c r="CV27" s="12">
        <f t="shared" si="32"/>
        <v>0</v>
      </c>
      <c r="CW27" s="12">
        <f t="shared" si="32"/>
        <v>0</v>
      </c>
      <c r="CX27" s="12">
        <f t="shared" si="32"/>
        <v>0</v>
      </c>
      <c r="CY27" s="12">
        <f t="shared" si="32"/>
        <v>0</v>
      </c>
      <c r="CZ27" s="12">
        <f t="shared" si="32"/>
        <v>0</v>
      </c>
      <c r="DA27" s="12">
        <f t="shared" si="32"/>
        <v>0</v>
      </c>
      <c r="DB27" s="12">
        <f t="shared" si="32"/>
        <v>0</v>
      </c>
      <c r="DC27" s="12">
        <f t="shared" si="28"/>
        <v>0</v>
      </c>
      <c r="DF27" s="19">
        <f t="shared" si="17"/>
        <v>0</v>
      </c>
      <c r="DG27" s="19">
        <f t="shared" si="17"/>
        <v>0</v>
      </c>
      <c r="DH27" s="19">
        <f t="shared" si="17"/>
        <v>0</v>
      </c>
      <c r="DI27" s="19">
        <f t="shared" si="17"/>
        <v>0</v>
      </c>
      <c r="DJ27" s="19">
        <f t="shared" si="17"/>
        <v>0</v>
      </c>
      <c r="DK27" s="19">
        <f t="shared" si="17"/>
        <v>0</v>
      </c>
      <c r="DL27" s="19">
        <f t="shared" si="17"/>
        <v>0</v>
      </c>
      <c r="DM27" s="19">
        <f t="shared" si="17"/>
        <v>0</v>
      </c>
      <c r="DN27" s="19">
        <f t="shared" si="17"/>
        <v>0</v>
      </c>
      <c r="DO27" s="19">
        <f t="shared" si="17"/>
        <v>0</v>
      </c>
      <c r="DP27" s="19">
        <f t="shared" si="17"/>
        <v>0</v>
      </c>
      <c r="DQ27" s="19">
        <f t="shared" si="17"/>
        <v>0</v>
      </c>
      <c r="DR27" s="19">
        <f t="shared" si="17"/>
        <v>0</v>
      </c>
      <c r="DS27" s="19">
        <f t="shared" si="17"/>
        <v>0</v>
      </c>
      <c r="DT27" s="19">
        <f t="shared" si="17"/>
        <v>0</v>
      </c>
      <c r="DU27" s="19">
        <f t="shared" si="17"/>
        <v>0</v>
      </c>
      <c r="DX27" s="15" t="str">
        <f>IF(MOD('Game (3)'!$G27,2)=0,"hold","break")</f>
        <v>hold</v>
      </c>
      <c r="DY27" s="15" t="str">
        <f t="shared" si="18"/>
        <v>Us</v>
      </c>
      <c r="DZ27" s="15">
        <f t="shared" si="19"/>
        <v>0</v>
      </c>
      <c r="EA27" s="15">
        <f t="shared" si="10"/>
        <v>0</v>
      </c>
      <c r="EB27" s="15">
        <f t="shared" si="11"/>
        <v>0</v>
      </c>
      <c r="EC27" s="15">
        <f t="shared" si="20"/>
        <v>0</v>
      </c>
      <c r="ED27" s="20" t="str">
        <f t="shared" si="21"/>
        <v/>
      </c>
      <c r="EE27" s="20" t="str">
        <f t="shared" si="22"/>
        <v/>
      </c>
      <c r="EF27" s="20" t="str">
        <f t="shared" si="23"/>
        <v/>
      </c>
      <c r="EG27" s="20" t="str">
        <f t="shared" si="24"/>
        <v/>
      </c>
    </row>
    <row r="28" spans="1:137">
      <c r="F28" s="11">
        <v>27</v>
      </c>
      <c r="G28" s="13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Y28" s="12">
        <f t="shared" si="12"/>
        <v>0</v>
      </c>
      <c r="Z28" s="12" t="str">
        <f t="shared" si="4"/>
        <v/>
      </c>
      <c r="AB28" t="str">
        <f>R33</f>
        <v>Player</v>
      </c>
      <c r="AC28" s="38">
        <f>R44</f>
        <v>0</v>
      </c>
      <c r="AD28" s="2" t="e">
        <f>R39</f>
        <v>#DIV/0!</v>
      </c>
      <c r="AH28" s="19">
        <f t="shared" si="13"/>
        <v>27</v>
      </c>
      <c r="AI28" s="12">
        <f t="shared" si="29"/>
        <v>0</v>
      </c>
      <c r="AJ28" s="12">
        <f t="shared" si="29"/>
        <v>0</v>
      </c>
      <c r="AK28" s="12">
        <f t="shared" si="29"/>
        <v>0</v>
      </c>
      <c r="AL28" s="12">
        <f t="shared" si="29"/>
        <v>0</v>
      </c>
      <c r="AM28" s="12">
        <f t="shared" si="29"/>
        <v>0</v>
      </c>
      <c r="AN28" s="12">
        <f t="shared" si="29"/>
        <v>0</v>
      </c>
      <c r="AO28" s="12">
        <f t="shared" si="29"/>
        <v>0</v>
      </c>
      <c r="AP28" s="12">
        <f t="shared" si="29"/>
        <v>0</v>
      </c>
      <c r="AQ28" s="12">
        <f t="shared" si="29"/>
        <v>0</v>
      </c>
      <c r="AR28" s="12">
        <f t="shared" si="29"/>
        <v>0</v>
      </c>
      <c r="AS28" s="12">
        <f t="shared" si="29"/>
        <v>0</v>
      </c>
      <c r="AT28" s="12">
        <f t="shared" si="29"/>
        <v>0</v>
      </c>
      <c r="AU28" s="12">
        <f t="shared" si="29"/>
        <v>0</v>
      </c>
      <c r="AV28" s="12">
        <f t="shared" si="29"/>
        <v>0</v>
      </c>
      <c r="AW28" s="12">
        <f t="shared" si="29"/>
        <v>0</v>
      </c>
      <c r="AX28" s="12">
        <f t="shared" si="25"/>
        <v>0</v>
      </c>
      <c r="BA28" s="19">
        <f t="shared" si="14"/>
        <v>27</v>
      </c>
      <c r="BB28" s="12">
        <f t="shared" si="30"/>
        <v>0</v>
      </c>
      <c r="BC28" s="12">
        <f t="shared" si="30"/>
        <v>0</v>
      </c>
      <c r="BD28" s="12">
        <f t="shared" si="30"/>
        <v>0</v>
      </c>
      <c r="BE28" s="12">
        <f t="shared" si="30"/>
        <v>0</v>
      </c>
      <c r="BF28" s="12">
        <f t="shared" si="30"/>
        <v>0</v>
      </c>
      <c r="BG28" s="12">
        <f t="shared" si="30"/>
        <v>0</v>
      </c>
      <c r="BH28" s="12">
        <f t="shared" si="30"/>
        <v>0</v>
      </c>
      <c r="BI28" s="12">
        <f t="shared" si="30"/>
        <v>0</v>
      </c>
      <c r="BJ28" s="12">
        <f t="shared" si="30"/>
        <v>0</v>
      </c>
      <c r="BK28" s="12">
        <f t="shared" si="30"/>
        <v>0</v>
      </c>
      <c r="BL28" s="12">
        <f t="shared" si="30"/>
        <v>0</v>
      </c>
      <c r="BM28" s="12">
        <f t="shared" si="30"/>
        <v>0</v>
      </c>
      <c r="BN28" s="12">
        <f t="shared" si="30"/>
        <v>0</v>
      </c>
      <c r="BO28" s="12">
        <f t="shared" si="30"/>
        <v>0</v>
      </c>
      <c r="BP28" s="12">
        <f t="shared" si="30"/>
        <v>0</v>
      </c>
      <c r="BQ28" s="12">
        <f t="shared" si="26"/>
        <v>0</v>
      </c>
      <c r="BT28" s="19">
        <f t="shared" si="15"/>
        <v>27</v>
      </c>
      <c r="BU28" s="12">
        <f t="shared" si="31"/>
        <v>0</v>
      </c>
      <c r="BV28" s="12">
        <f t="shared" si="31"/>
        <v>0</v>
      </c>
      <c r="BW28" s="12">
        <f t="shared" si="31"/>
        <v>0</v>
      </c>
      <c r="BX28" s="12">
        <f t="shared" si="31"/>
        <v>0</v>
      </c>
      <c r="BY28" s="12">
        <f t="shared" si="31"/>
        <v>0</v>
      </c>
      <c r="BZ28" s="12">
        <f t="shared" si="31"/>
        <v>0</v>
      </c>
      <c r="CA28" s="12">
        <f t="shared" si="31"/>
        <v>0</v>
      </c>
      <c r="CB28" s="12">
        <f t="shared" si="31"/>
        <v>0</v>
      </c>
      <c r="CC28" s="12">
        <f t="shared" si="31"/>
        <v>0</v>
      </c>
      <c r="CD28" s="12">
        <f t="shared" si="31"/>
        <v>0</v>
      </c>
      <c r="CE28" s="12">
        <f t="shared" si="31"/>
        <v>0</v>
      </c>
      <c r="CF28" s="12">
        <f t="shared" si="31"/>
        <v>0</v>
      </c>
      <c r="CG28" s="12">
        <f t="shared" si="31"/>
        <v>0</v>
      </c>
      <c r="CH28" s="12">
        <f t="shared" si="31"/>
        <v>0</v>
      </c>
      <c r="CI28" s="12">
        <f t="shared" si="31"/>
        <v>0</v>
      </c>
      <c r="CJ28" s="12">
        <f t="shared" si="27"/>
        <v>0</v>
      </c>
      <c r="CM28" s="19">
        <f t="shared" si="16"/>
        <v>27</v>
      </c>
      <c r="CN28" s="12">
        <f t="shared" si="32"/>
        <v>0</v>
      </c>
      <c r="CO28" s="12">
        <f t="shared" si="32"/>
        <v>0</v>
      </c>
      <c r="CP28" s="12">
        <f t="shared" si="32"/>
        <v>0</v>
      </c>
      <c r="CQ28" s="12">
        <f t="shared" si="32"/>
        <v>0</v>
      </c>
      <c r="CR28" s="12">
        <f t="shared" si="32"/>
        <v>0</v>
      </c>
      <c r="CS28" s="12">
        <f t="shared" si="32"/>
        <v>0</v>
      </c>
      <c r="CT28" s="12">
        <f t="shared" si="32"/>
        <v>0</v>
      </c>
      <c r="CU28" s="12">
        <f t="shared" si="32"/>
        <v>0</v>
      </c>
      <c r="CV28" s="12">
        <f t="shared" si="32"/>
        <v>0</v>
      </c>
      <c r="CW28" s="12">
        <f t="shared" si="32"/>
        <v>0</v>
      </c>
      <c r="CX28" s="12">
        <f t="shared" si="32"/>
        <v>0</v>
      </c>
      <c r="CY28" s="12">
        <f t="shared" si="32"/>
        <v>0</v>
      </c>
      <c r="CZ28" s="12">
        <f t="shared" si="32"/>
        <v>0</v>
      </c>
      <c r="DA28" s="12">
        <f t="shared" si="32"/>
        <v>0</v>
      </c>
      <c r="DB28" s="12">
        <f t="shared" si="32"/>
        <v>0</v>
      </c>
      <c r="DC28" s="12">
        <f t="shared" si="28"/>
        <v>0</v>
      </c>
      <c r="DF28" s="19">
        <f t="shared" si="17"/>
        <v>0</v>
      </c>
      <c r="DG28" s="19">
        <f t="shared" si="17"/>
        <v>0</v>
      </c>
      <c r="DH28" s="19">
        <f t="shared" si="17"/>
        <v>0</v>
      </c>
      <c r="DI28" s="19">
        <f t="shared" si="17"/>
        <v>0</v>
      </c>
      <c r="DJ28" s="19">
        <f t="shared" si="17"/>
        <v>0</v>
      </c>
      <c r="DK28" s="19">
        <f t="shared" si="17"/>
        <v>0</v>
      </c>
      <c r="DL28" s="19">
        <f t="shared" si="17"/>
        <v>0</v>
      </c>
      <c r="DM28" s="19">
        <f t="shared" si="17"/>
        <v>0</v>
      </c>
      <c r="DN28" s="19">
        <f t="shared" si="17"/>
        <v>0</v>
      </c>
      <c r="DO28" s="19">
        <f t="shared" si="17"/>
        <v>0</v>
      </c>
      <c r="DP28" s="19">
        <f t="shared" si="17"/>
        <v>0</v>
      </c>
      <c r="DQ28" s="19">
        <f t="shared" si="17"/>
        <v>0</v>
      </c>
      <c r="DR28" s="19">
        <f t="shared" si="17"/>
        <v>0</v>
      </c>
      <c r="DS28" s="19">
        <f t="shared" si="17"/>
        <v>0</v>
      </c>
      <c r="DT28" s="19">
        <f t="shared" si="17"/>
        <v>0</v>
      </c>
      <c r="DU28" s="19">
        <f t="shared" si="17"/>
        <v>0</v>
      </c>
      <c r="DX28" s="12" t="str">
        <f>IF(MOD('Game (3)'!$G28,2)=0,"hold","break")</f>
        <v>hold</v>
      </c>
      <c r="DY28" s="15" t="str">
        <f t="shared" si="18"/>
        <v>Op</v>
      </c>
      <c r="DZ28" s="15">
        <f t="shared" si="19"/>
        <v>0</v>
      </c>
      <c r="EA28" s="15">
        <f t="shared" si="10"/>
        <v>0</v>
      </c>
      <c r="EB28" s="15">
        <f t="shared" si="11"/>
        <v>0</v>
      </c>
      <c r="EC28" s="15">
        <f t="shared" si="20"/>
        <v>0</v>
      </c>
      <c r="ED28" s="20" t="str">
        <f t="shared" si="21"/>
        <v/>
      </c>
      <c r="EE28" s="20" t="str">
        <f t="shared" si="22"/>
        <v/>
      </c>
      <c r="EF28" s="20" t="str">
        <f t="shared" si="23"/>
        <v/>
      </c>
      <c r="EG28" s="20" t="str">
        <f t="shared" si="24"/>
        <v/>
      </c>
    </row>
    <row r="29" spans="1:137">
      <c r="A29" t="s">
        <v>118</v>
      </c>
      <c r="B29" s="3" t="e">
        <f>$B$13/2*B24</f>
        <v>#DIV/0!</v>
      </c>
      <c r="F29" s="14">
        <v>28</v>
      </c>
      <c r="G29" s="16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Y29" s="15">
        <f t="shared" si="12"/>
        <v>0</v>
      </c>
      <c r="Z29" s="15" t="str">
        <f t="shared" si="4"/>
        <v/>
      </c>
      <c r="AB29" t="str">
        <f>S33</f>
        <v>Player</v>
      </c>
      <c r="AC29" s="38">
        <f>S44</f>
        <v>0</v>
      </c>
      <c r="AD29" s="2" t="e">
        <f>S39</f>
        <v>#DIV/0!</v>
      </c>
      <c r="AH29" s="19">
        <f t="shared" si="13"/>
        <v>28</v>
      </c>
      <c r="AI29" s="12">
        <f t="shared" si="29"/>
        <v>0</v>
      </c>
      <c r="AJ29" s="12">
        <f t="shared" si="29"/>
        <v>0</v>
      </c>
      <c r="AK29" s="12">
        <f t="shared" si="29"/>
        <v>0</v>
      </c>
      <c r="AL29" s="12">
        <f t="shared" si="29"/>
        <v>0</v>
      </c>
      <c r="AM29" s="12">
        <f t="shared" si="29"/>
        <v>0</v>
      </c>
      <c r="AN29" s="12">
        <f t="shared" si="29"/>
        <v>0</v>
      </c>
      <c r="AO29" s="12">
        <f t="shared" si="29"/>
        <v>0</v>
      </c>
      <c r="AP29" s="12">
        <f t="shared" si="29"/>
        <v>0</v>
      </c>
      <c r="AQ29" s="12">
        <f t="shared" si="29"/>
        <v>0</v>
      </c>
      <c r="AR29" s="12">
        <f t="shared" si="29"/>
        <v>0</v>
      </c>
      <c r="AS29" s="12">
        <f t="shared" si="29"/>
        <v>0</v>
      </c>
      <c r="AT29" s="12">
        <f t="shared" si="29"/>
        <v>0</v>
      </c>
      <c r="AU29" s="12">
        <f t="shared" si="29"/>
        <v>0</v>
      </c>
      <c r="AV29" s="12">
        <f t="shared" si="29"/>
        <v>0</v>
      </c>
      <c r="AW29" s="12">
        <f t="shared" si="29"/>
        <v>0</v>
      </c>
      <c r="AX29" s="12">
        <f t="shared" si="25"/>
        <v>0</v>
      </c>
      <c r="BA29" s="19">
        <f t="shared" si="14"/>
        <v>28</v>
      </c>
      <c r="BB29" s="12">
        <f t="shared" si="30"/>
        <v>0</v>
      </c>
      <c r="BC29" s="12">
        <f t="shared" si="30"/>
        <v>0</v>
      </c>
      <c r="BD29" s="12">
        <f t="shared" si="30"/>
        <v>0</v>
      </c>
      <c r="BE29" s="12">
        <f t="shared" si="30"/>
        <v>0</v>
      </c>
      <c r="BF29" s="12">
        <f t="shared" si="30"/>
        <v>0</v>
      </c>
      <c r="BG29" s="12">
        <f t="shared" si="30"/>
        <v>0</v>
      </c>
      <c r="BH29" s="12">
        <f t="shared" si="30"/>
        <v>0</v>
      </c>
      <c r="BI29" s="12">
        <f t="shared" si="30"/>
        <v>0</v>
      </c>
      <c r="BJ29" s="12">
        <f t="shared" si="30"/>
        <v>0</v>
      </c>
      <c r="BK29" s="12">
        <f t="shared" si="30"/>
        <v>0</v>
      </c>
      <c r="BL29" s="12">
        <f t="shared" si="30"/>
        <v>0</v>
      </c>
      <c r="BM29" s="12">
        <f t="shared" si="30"/>
        <v>0</v>
      </c>
      <c r="BN29" s="12">
        <f t="shared" si="30"/>
        <v>0</v>
      </c>
      <c r="BO29" s="12">
        <f t="shared" si="30"/>
        <v>0</v>
      </c>
      <c r="BP29" s="12">
        <f t="shared" si="30"/>
        <v>0</v>
      </c>
      <c r="BQ29" s="12">
        <f t="shared" si="26"/>
        <v>0</v>
      </c>
      <c r="BT29" s="19">
        <f t="shared" si="15"/>
        <v>28</v>
      </c>
      <c r="BU29" s="12">
        <f t="shared" si="31"/>
        <v>0</v>
      </c>
      <c r="BV29" s="12">
        <f t="shared" si="31"/>
        <v>0</v>
      </c>
      <c r="BW29" s="12">
        <f t="shared" si="31"/>
        <v>0</v>
      </c>
      <c r="BX29" s="12">
        <f t="shared" si="31"/>
        <v>0</v>
      </c>
      <c r="BY29" s="12">
        <f t="shared" si="31"/>
        <v>0</v>
      </c>
      <c r="BZ29" s="12">
        <f t="shared" si="31"/>
        <v>0</v>
      </c>
      <c r="CA29" s="12">
        <f t="shared" si="31"/>
        <v>0</v>
      </c>
      <c r="CB29" s="12">
        <f t="shared" si="31"/>
        <v>0</v>
      </c>
      <c r="CC29" s="12">
        <f t="shared" si="31"/>
        <v>0</v>
      </c>
      <c r="CD29" s="12">
        <f t="shared" si="31"/>
        <v>0</v>
      </c>
      <c r="CE29" s="12">
        <f t="shared" si="31"/>
        <v>0</v>
      </c>
      <c r="CF29" s="12">
        <f t="shared" si="31"/>
        <v>0</v>
      </c>
      <c r="CG29" s="12">
        <f t="shared" si="31"/>
        <v>0</v>
      </c>
      <c r="CH29" s="12">
        <f t="shared" si="31"/>
        <v>0</v>
      </c>
      <c r="CI29" s="12">
        <f t="shared" si="31"/>
        <v>0</v>
      </c>
      <c r="CJ29" s="12">
        <f t="shared" si="27"/>
        <v>0</v>
      </c>
      <c r="CM29" s="19">
        <f t="shared" si="16"/>
        <v>28</v>
      </c>
      <c r="CN29" s="12">
        <f t="shared" si="32"/>
        <v>0</v>
      </c>
      <c r="CO29" s="12">
        <f t="shared" si="32"/>
        <v>0</v>
      </c>
      <c r="CP29" s="12">
        <f t="shared" si="32"/>
        <v>0</v>
      </c>
      <c r="CQ29" s="12">
        <f t="shared" si="32"/>
        <v>0</v>
      </c>
      <c r="CR29" s="12">
        <f t="shared" si="32"/>
        <v>0</v>
      </c>
      <c r="CS29" s="12">
        <f t="shared" si="32"/>
        <v>0</v>
      </c>
      <c r="CT29" s="12">
        <f t="shared" si="32"/>
        <v>0</v>
      </c>
      <c r="CU29" s="12">
        <f t="shared" si="32"/>
        <v>0</v>
      </c>
      <c r="CV29" s="12">
        <f t="shared" si="32"/>
        <v>0</v>
      </c>
      <c r="CW29" s="12">
        <f t="shared" si="32"/>
        <v>0</v>
      </c>
      <c r="CX29" s="12">
        <f t="shared" si="32"/>
        <v>0</v>
      </c>
      <c r="CY29" s="12">
        <f t="shared" si="32"/>
        <v>0</v>
      </c>
      <c r="CZ29" s="12">
        <f t="shared" si="32"/>
        <v>0</v>
      </c>
      <c r="DA29" s="12">
        <f t="shared" si="32"/>
        <v>0</v>
      </c>
      <c r="DB29" s="12">
        <f t="shared" si="32"/>
        <v>0</v>
      </c>
      <c r="DC29" s="12">
        <f t="shared" si="28"/>
        <v>0</v>
      </c>
      <c r="DF29" s="19">
        <f t="shared" si="17"/>
        <v>0</v>
      </c>
      <c r="DG29" s="19">
        <f t="shared" si="17"/>
        <v>0</v>
      </c>
      <c r="DH29" s="19">
        <f t="shared" si="17"/>
        <v>0</v>
      </c>
      <c r="DI29" s="19">
        <f t="shared" si="17"/>
        <v>0</v>
      </c>
      <c r="DJ29" s="19">
        <f t="shared" si="17"/>
        <v>0</v>
      </c>
      <c r="DK29" s="19">
        <f t="shared" si="17"/>
        <v>0</v>
      </c>
      <c r="DL29" s="19">
        <f t="shared" si="17"/>
        <v>0</v>
      </c>
      <c r="DM29" s="19">
        <f t="shared" si="17"/>
        <v>0</v>
      </c>
      <c r="DN29" s="19">
        <f t="shared" si="17"/>
        <v>0</v>
      </c>
      <c r="DO29" s="19">
        <f t="shared" si="17"/>
        <v>0</v>
      </c>
      <c r="DP29" s="19">
        <f t="shared" si="17"/>
        <v>0</v>
      </c>
      <c r="DQ29" s="19">
        <f t="shared" si="17"/>
        <v>0</v>
      </c>
      <c r="DR29" s="19">
        <f t="shared" si="17"/>
        <v>0</v>
      </c>
      <c r="DS29" s="19">
        <f t="shared" si="17"/>
        <v>0</v>
      </c>
      <c r="DT29" s="19">
        <f t="shared" si="17"/>
        <v>0</v>
      </c>
      <c r="DU29" s="19">
        <f t="shared" si="17"/>
        <v>0</v>
      </c>
      <c r="DX29" s="15" t="str">
        <f>IF(MOD('Game (3)'!$G29,2)=0,"hold","break")</f>
        <v>hold</v>
      </c>
      <c r="DY29" s="15" t="str">
        <f t="shared" si="18"/>
        <v>Us</v>
      </c>
      <c r="DZ29" s="15">
        <f t="shared" si="19"/>
        <v>0</v>
      </c>
      <c r="EA29" s="15">
        <f t="shared" si="10"/>
        <v>0</v>
      </c>
      <c r="EB29" s="15">
        <f t="shared" si="11"/>
        <v>0</v>
      </c>
      <c r="EC29" s="15">
        <f t="shared" si="20"/>
        <v>0</v>
      </c>
      <c r="ED29" s="20" t="str">
        <f t="shared" si="21"/>
        <v/>
      </c>
      <c r="EE29" s="20" t="str">
        <f t="shared" si="22"/>
        <v/>
      </c>
      <c r="EF29" s="20" t="str">
        <f t="shared" si="23"/>
        <v/>
      </c>
      <c r="EG29" s="20" t="str">
        <f t="shared" si="24"/>
        <v/>
      </c>
    </row>
    <row r="30" spans="1:137" ht="15" thickBot="1">
      <c r="A30" t="s">
        <v>120</v>
      </c>
      <c r="B30" s="3" t="e">
        <f>$B$13/2*B26</f>
        <v>#DIV/0!</v>
      </c>
      <c r="F30" s="11">
        <v>29</v>
      </c>
      <c r="G30" s="13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Y30" s="12">
        <f t="shared" si="12"/>
        <v>0</v>
      </c>
      <c r="Z30" s="12" t="str">
        <f t="shared" si="4"/>
        <v/>
      </c>
      <c r="AB30" t="str">
        <f>T33</f>
        <v>Player</v>
      </c>
      <c r="AC30" s="38">
        <f>T44</f>
        <v>0</v>
      </c>
      <c r="AD30" s="2" t="e">
        <f>T39</f>
        <v>#DIV/0!</v>
      </c>
      <c r="AH30" s="19">
        <f t="shared" si="13"/>
        <v>29</v>
      </c>
      <c r="AI30" s="12">
        <f t="shared" si="29"/>
        <v>0</v>
      </c>
      <c r="AJ30" s="12">
        <f t="shared" si="29"/>
        <v>0</v>
      </c>
      <c r="AK30" s="12">
        <f t="shared" si="29"/>
        <v>0</v>
      </c>
      <c r="AL30" s="12">
        <f t="shared" si="29"/>
        <v>0</v>
      </c>
      <c r="AM30" s="12">
        <f t="shared" si="29"/>
        <v>0</v>
      </c>
      <c r="AN30" s="12">
        <f t="shared" si="29"/>
        <v>0</v>
      </c>
      <c r="AO30" s="12">
        <f t="shared" si="29"/>
        <v>0</v>
      </c>
      <c r="AP30" s="12">
        <f t="shared" si="29"/>
        <v>0</v>
      </c>
      <c r="AQ30" s="12">
        <f t="shared" si="29"/>
        <v>0</v>
      </c>
      <c r="AR30" s="12">
        <f t="shared" si="29"/>
        <v>0</v>
      </c>
      <c r="AS30" s="12">
        <f t="shared" si="29"/>
        <v>0</v>
      </c>
      <c r="AT30" s="12">
        <f t="shared" si="29"/>
        <v>0</v>
      </c>
      <c r="AU30" s="12">
        <f t="shared" si="29"/>
        <v>0</v>
      </c>
      <c r="AV30" s="12">
        <f t="shared" si="29"/>
        <v>0</v>
      </c>
      <c r="AW30" s="12">
        <f t="shared" si="29"/>
        <v>0</v>
      </c>
      <c r="AX30" s="12">
        <f t="shared" si="25"/>
        <v>0</v>
      </c>
      <c r="BA30" s="19">
        <f t="shared" si="14"/>
        <v>29</v>
      </c>
      <c r="BB30" s="12">
        <f t="shared" si="30"/>
        <v>0</v>
      </c>
      <c r="BC30" s="12">
        <f t="shared" si="30"/>
        <v>0</v>
      </c>
      <c r="BD30" s="12">
        <f t="shared" si="30"/>
        <v>0</v>
      </c>
      <c r="BE30" s="12">
        <f t="shared" si="30"/>
        <v>0</v>
      </c>
      <c r="BF30" s="12">
        <f t="shared" si="30"/>
        <v>0</v>
      </c>
      <c r="BG30" s="12">
        <f t="shared" si="30"/>
        <v>0</v>
      </c>
      <c r="BH30" s="12">
        <f t="shared" si="30"/>
        <v>0</v>
      </c>
      <c r="BI30" s="12">
        <f t="shared" si="30"/>
        <v>0</v>
      </c>
      <c r="BJ30" s="12">
        <f t="shared" si="30"/>
        <v>0</v>
      </c>
      <c r="BK30" s="12">
        <f t="shared" si="30"/>
        <v>0</v>
      </c>
      <c r="BL30" s="12">
        <f t="shared" si="30"/>
        <v>0</v>
      </c>
      <c r="BM30" s="12">
        <f t="shared" si="30"/>
        <v>0</v>
      </c>
      <c r="BN30" s="12">
        <f t="shared" si="30"/>
        <v>0</v>
      </c>
      <c r="BO30" s="12">
        <f t="shared" si="30"/>
        <v>0</v>
      </c>
      <c r="BP30" s="12">
        <f t="shared" si="30"/>
        <v>0</v>
      </c>
      <c r="BQ30" s="12">
        <f t="shared" si="26"/>
        <v>0</v>
      </c>
      <c r="BT30" s="19">
        <f t="shared" si="15"/>
        <v>29</v>
      </c>
      <c r="BU30" s="12">
        <f t="shared" si="31"/>
        <v>0</v>
      </c>
      <c r="BV30" s="12">
        <f t="shared" si="31"/>
        <v>0</v>
      </c>
      <c r="BW30" s="12">
        <f t="shared" si="31"/>
        <v>0</v>
      </c>
      <c r="BX30" s="12">
        <f t="shared" si="31"/>
        <v>0</v>
      </c>
      <c r="BY30" s="12">
        <f t="shared" si="31"/>
        <v>0</v>
      </c>
      <c r="BZ30" s="12">
        <f t="shared" si="31"/>
        <v>0</v>
      </c>
      <c r="CA30" s="12">
        <f t="shared" si="31"/>
        <v>0</v>
      </c>
      <c r="CB30" s="12">
        <f t="shared" si="31"/>
        <v>0</v>
      </c>
      <c r="CC30" s="12">
        <f t="shared" si="31"/>
        <v>0</v>
      </c>
      <c r="CD30" s="12">
        <f t="shared" si="31"/>
        <v>0</v>
      </c>
      <c r="CE30" s="12">
        <f t="shared" si="31"/>
        <v>0</v>
      </c>
      <c r="CF30" s="12">
        <f t="shared" si="31"/>
        <v>0</v>
      </c>
      <c r="CG30" s="12">
        <f t="shared" si="31"/>
        <v>0</v>
      </c>
      <c r="CH30" s="12">
        <f t="shared" si="31"/>
        <v>0</v>
      </c>
      <c r="CI30" s="12">
        <f t="shared" si="31"/>
        <v>0</v>
      </c>
      <c r="CJ30" s="12">
        <f t="shared" si="27"/>
        <v>0</v>
      </c>
      <c r="CM30" s="19">
        <f t="shared" si="16"/>
        <v>29</v>
      </c>
      <c r="CN30" s="12">
        <f t="shared" si="32"/>
        <v>0</v>
      </c>
      <c r="CO30" s="12">
        <f t="shared" si="32"/>
        <v>0</v>
      </c>
      <c r="CP30" s="12">
        <f t="shared" si="32"/>
        <v>0</v>
      </c>
      <c r="CQ30" s="12">
        <f t="shared" si="32"/>
        <v>0</v>
      </c>
      <c r="CR30" s="12">
        <f t="shared" si="32"/>
        <v>0</v>
      </c>
      <c r="CS30" s="12">
        <f t="shared" si="32"/>
        <v>0</v>
      </c>
      <c r="CT30" s="12">
        <f t="shared" si="32"/>
        <v>0</v>
      </c>
      <c r="CU30" s="12">
        <f t="shared" si="32"/>
        <v>0</v>
      </c>
      <c r="CV30" s="12">
        <f t="shared" si="32"/>
        <v>0</v>
      </c>
      <c r="CW30" s="12">
        <f t="shared" si="32"/>
        <v>0</v>
      </c>
      <c r="CX30" s="12">
        <f t="shared" si="32"/>
        <v>0</v>
      </c>
      <c r="CY30" s="12">
        <f t="shared" si="32"/>
        <v>0</v>
      </c>
      <c r="CZ30" s="12">
        <f t="shared" si="32"/>
        <v>0</v>
      </c>
      <c r="DA30" s="12">
        <f t="shared" si="32"/>
        <v>0</v>
      </c>
      <c r="DB30" s="12">
        <f t="shared" si="32"/>
        <v>0</v>
      </c>
      <c r="DC30" s="12">
        <f t="shared" si="28"/>
        <v>0</v>
      </c>
      <c r="DF30" s="19">
        <f t="shared" si="17"/>
        <v>0</v>
      </c>
      <c r="DG30" s="19">
        <f t="shared" si="17"/>
        <v>0</v>
      </c>
      <c r="DH30" s="19">
        <f t="shared" si="17"/>
        <v>0</v>
      </c>
      <c r="DI30" s="19">
        <f t="shared" si="17"/>
        <v>0</v>
      </c>
      <c r="DJ30" s="19">
        <f t="shared" si="17"/>
        <v>0</v>
      </c>
      <c r="DK30" s="19">
        <f t="shared" si="17"/>
        <v>0</v>
      </c>
      <c r="DL30" s="19">
        <f t="shared" si="17"/>
        <v>0</v>
      </c>
      <c r="DM30" s="19">
        <f t="shared" si="17"/>
        <v>0</v>
      </c>
      <c r="DN30" s="19">
        <f t="shared" si="17"/>
        <v>0</v>
      </c>
      <c r="DO30" s="19">
        <f t="shared" si="17"/>
        <v>0</v>
      </c>
      <c r="DP30" s="19">
        <f t="shared" si="17"/>
        <v>0</v>
      </c>
      <c r="DQ30" s="19">
        <f t="shared" si="17"/>
        <v>0</v>
      </c>
      <c r="DR30" s="19">
        <f t="shared" si="17"/>
        <v>0</v>
      </c>
      <c r="DS30" s="19">
        <f t="shared" si="17"/>
        <v>0</v>
      </c>
      <c r="DT30" s="19">
        <f t="shared" si="17"/>
        <v>0</v>
      </c>
      <c r="DU30" s="19">
        <f t="shared" si="17"/>
        <v>0</v>
      </c>
      <c r="DX30" s="12" t="str">
        <f>IF(MOD('Game (3)'!$G30,2)=0,"hold","break")</f>
        <v>hold</v>
      </c>
      <c r="DY30" s="15" t="str">
        <f t="shared" si="18"/>
        <v>Op</v>
      </c>
      <c r="DZ30" s="15">
        <f t="shared" si="19"/>
        <v>0</v>
      </c>
      <c r="EA30" s="15">
        <f t="shared" si="10"/>
        <v>0</v>
      </c>
      <c r="EB30" s="15">
        <f t="shared" si="11"/>
        <v>0</v>
      </c>
      <c r="EC30" s="15">
        <f t="shared" si="20"/>
        <v>0</v>
      </c>
      <c r="ED30" s="20" t="str">
        <f t="shared" si="21"/>
        <v/>
      </c>
      <c r="EE30" s="20" t="str">
        <f t="shared" si="22"/>
        <v/>
      </c>
      <c r="EF30" s="20" t="str">
        <f t="shared" si="23"/>
        <v/>
      </c>
      <c r="EG30" s="20" t="str">
        <f t="shared" si="24"/>
        <v/>
      </c>
    </row>
    <row r="31" spans="1:137" ht="15" thickTop="1">
      <c r="A31" t="s">
        <v>121</v>
      </c>
      <c r="B31" s="3" t="e">
        <f>B29-B30</f>
        <v>#DIV/0!</v>
      </c>
      <c r="F31" s="5" t="s">
        <v>46</v>
      </c>
      <c r="G31" s="6">
        <f t="shared" ref="G31:W31" si="33">SUM(G$2:G$30)</f>
        <v>0</v>
      </c>
      <c r="H31" s="6">
        <f t="shared" si="33"/>
        <v>0</v>
      </c>
      <c r="I31" s="6">
        <f t="shared" si="33"/>
        <v>0</v>
      </c>
      <c r="J31" s="6">
        <f t="shared" si="33"/>
        <v>0</v>
      </c>
      <c r="K31" s="6">
        <f t="shared" si="33"/>
        <v>0</v>
      </c>
      <c r="L31" s="6">
        <f t="shared" si="33"/>
        <v>0</v>
      </c>
      <c r="M31" s="6">
        <f t="shared" si="33"/>
        <v>0</v>
      </c>
      <c r="N31" s="6">
        <f t="shared" si="33"/>
        <v>0</v>
      </c>
      <c r="O31" s="6">
        <f t="shared" si="33"/>
        <v>0</v>
      </c>
      <c r="P31" s="6">
        <f t="shared" si="33"/>
        <v>0</v>
      </c>
      <c r="Q31" s="6">
        <f t="shared" si="33"/>
        <v>0</v>
      </c>
      <c r="R31" s="6">
        <f t="shared" si="33"/>
        <v>0</v>
      </c>
      <c r="S31" s="6">
        <f t="shared" si="33"/>
        <v>0</v>
      </c>
      <c r="T31" s="6">
        <f t="shared" si="33"/>
        <v>0</v>
      </c>
      <c r="U31" s="6">
        <f t="shared" si="33"/>
        <v>0</v>
      </c>
      <c r="V31" s="6">
        <f t="shared" si="33"/>
        <v>0</v>
      </c>
      <c r="W31" s="6">
        <f t="shared" si="33"/>
        <v>0</v>
      </c>
      <c r="AB31" t="str">
        <f>U33</f>
        <v>Player</v>
      </c>
      <c r="AC31" s="38">
        <f>U44</f>
        <v>0</v>
      </c>
      <c r="AD31" s="2" t="e">
        <f>U39</f>
        <v>#DIV/0!</v>
      </c>
      <c r="AH31" s="5" t="s">
        <v>46</v>
      </c>
      <c r="AI31" s="6">
        <f>SUM(AI$2:AI$30)</f>
        <v>0</v>
      </c>
      <c r="AJ31" s="6">
        <f t="shared" ref="AJ31:AX31" si="34">SUM(AJ$2:AJ$30)</f>
        <v>0</v>
      </c>
      <c r="AK31" s="6">
        <f t="shared" si="34"/>
        <v>0</v>
      </c>
      <c r="AL31" s="6">
        <f t="shared" si="34"/>
        <v>0</v>
      </c>
      <c r="AM31" s="6">
        <f t="shared" si="34"/>
        <v>0</v>
      </c>
      <c r="AN31" s="6">
        <f t="shared" si="34"/>
        <v>0</v>
      </c>
      <c r="AO31" s="6">
        <f t="shared" si="34"/>
        <v>0</v>
      </c>
      <c r="AP31" s="6">
        <f t="shared" si="34"/>
        <v>0</v>
      </c>
      <c r="AQ31" s="6">
        <f t="shared" si="34"/>
        <v>0</v>
      </c>
      <c r="AR31" s="6">
        <f t="shared" si="34"/>
        <v>0</v>
      </c>
      <c r="AS31" s="6">
        <f t="shared" si="34"/>
        <v>0</v>
      </c>
      <c r="AT31" s="6">
        <f t="shared" si="34"/>
        <v>0</v>
      </c>
      <c r="AU31" s="6">
        <f t="shared" si="34"/>
        <v>0</v>
      </c>
      <c r="AV31" s="6">
        <f t="shared" si="34"/>
        <v>0</v>
      </c>
      <c r="AW31" s="6">
        <f t="shared" si="34"/>
        <v>0</v>
      </c>
      <c r="AX31" s="6">
        <f t="shared" si="34"/>
        <v>0</v>
      </c>
      <c r="AY31" s="35"/>
      <c r="BA31" s="5" t="s">
        <v>46</v>
      </c>
      <c r="BB31" s="6">
        <f>SUM(BB$2:BB$30)</f>
        <v>0</v>
      </c>
      <c r="BC31" s="6">
        <f t="shared" ref="BC31:BQ31" si="35">SUM(BC$2:BC$30)</f>
        <v>0</v>
      </c>
      <c r="BD31" s="6">
        <f t="shared" si="35"/>
        <v>0</v>
      </c>
      <c r="BE31" s="6">
        <f t="shared" si="35"/>
        <v>0</v>
      </c>
      <c r="BF31" s="6">
        <f t="shared" si="35"/>
        <v>0</v>
      </c>
      <c r="BG31" s="6">
        <f t="shared" si="35"/>
        <v>0</v>
      </c>
      <c r="BH31" s="6">
        <f t="shared" si="35"/>
        <v>0</v>
      </c>
      <c r="BI31" s="6">
        <f t="shared" si="35"/>
        <v>0</v>
      </c>
      <c r="BJ31" s="6">
        <f t="shared" si="35"/>
        <v>0</v>
      </c>
      <c r="BK31" s="6">
        <f t="shared" si="35"/>
        <v>0</v>
      </c>
      <c r="BL31" s="6">
        <f t="shared" si="35"/>
        <v>0</v>
      </c>
      <c r="BM31" s="6">
        <f t="shared" si="35"/>
        <v>0</v>
      </c>
      <c r="BN31" s="6">
        <f t="shared" si="35"/>
        <v>0</v>
      </c>
      <c r="BO31" s="6">
        <f t="shared" si="35"/>
        <v>0</v>
      </c>
      <c r="BP31" s="6">
        <f t="shared" si="35"/>
        <v>0</v>
      </c>
      <c r="BQ31" s="6">
        <f t="shared" si="35"/>
        <v>0</v>
      </c>
      <c r="BR31" s="35"/>
      <c r="BT31" s="5" t="s">
        <v>46</v>
      </c>
      <c r="BU31" s="6">
        <f>SUM(BU$2:BU$30)</f>
        <v>0</v>
      </c>
      <c r="BV31" s="6">
        <f t="shared" ref="BV31:CJ31" si="36">SUM(BV$2:BV$30)</f>
        <v>0</v>
      </c>
      <c r="BW31" s="6">
        <f t="shared" si="36"/>
        <v>0</v>
      </c>
      <c r="BX31" s="6">
        <f t="shared" si="36"/>
        <v>0</v>
      </c>
      <c r="BY31" s="6">
        <f t="shared" si="36"/>
        <v>0</v>
      </c>
      <c r="BZ31" s="6">
        <f t="shared" si="36"/>
        <v>0</v>
      </c>
      <c r="CA31" s="6">
        <f t="shared" si="36"/>
        <v>0</v>
      </c>
      <c r="CB31" s="6">
        <f t="shared" si="36"/>
        <v>0</v>
      </c>
      <c r="CC31" s="6">
        <f t="shared" si="36"/>
        <v>0</v>
      </c>
      <c r="CD31" s="6">
        <f t="shared" si="36"/>
        <v>0</v>
      </c>
      <c r="CE31" s="6">
        <f t="shared" si="36"/>
        <v>0</v>
      </c>
      <c r="CF31" s="6">
        <f t="shared" si="36"/>
        <v>0</v>
      </c>
      <c r="CG31" s="6">
        <f t="shared" si="36"/>
        <v>0</v>
      </c>
      <c r="CH31" s="6">
        <f t="shared" si="36"/>
        <v>0</v>
      </c>
      <c r="CI31" s="6">
        <f t="shared" si="36"/>
        <v>0</v>
      </c>
      <c r="CJ31" s="6">
        <f t="shared" si="36"/>
        <v>0</v>
      </c>
      <c r="CM31" s="5" t="s">
        <v>46</v>
      </c>
      <c r="CN31" s="6">
        <f>SUM(CN$2:CN$30)</f>
        <v>0</v>
      </c>
      <c r="CO31" s="6">
        <f t="shared" ref="CO31:DC31" si="37">SUM(CO$2:CO$30)</f>
        <v>0</v>
      </c>
      <c r="CP31" s="6">
        <f t="shared" si="37"/>
        <v>0</v>
      </c>
      <c r="CQ31" s="6">
        <f t="shared" si="37"/>
        <v>0</v>
      </c>
      <c r="CR31" s="6">
        <f t="shared" si="37"/>
        <v>0</v>
      </c>
      <c r="CS31" s="6">
        <f t="shared" si="37"/>
        <v>0</v>
      </c>
      <c r="CT31" s="6">
        <f t="shared" si="37"/>
        <v>0</v>
      </c>
      <c r="CU31" s="6">
        <f t="shared" si="37"/>
        <v>0</v>
      </c>
      <c r="CV31" s="6">
        <f t="shared" si="37"/>
        <v>0</v>
      </c>
      <c r="CW31" s="6">
        <f t="shared" si="37"/>
        <v>0</v>
      </c>
      <c r="CX31" s="6">
        <f t="shared" si="37"/>
        <v>0</v>
      </c>
      <c r="CY31" s="6">
        <f t="shared" si="37"/>
        <v>0</v>
      </c>
      <c r="CZ31" s="6">
        <f t="shared" si="37"/>
        <v>0</v>
      </c>
      <c r="DA31" s="6">
        <f t="shared" si="37"/>
        <v>0</v>
      </c>
      <c r="DB31" s="6">
        <f t="shared" si="37"/>
        <v>0</v>
      </c>
      <c r="DC31" s="6">
        <f t="shared" si="37"/>
        <v>0</v>
      </c>
      <c r="DF31" s="6">
        <f t="shared" ref="DF31:DU31" si="38">SUM(DF$2:DF$30)</f>
        <v>0</v>
      </c>
      <c r="DG31" s="6">
        <f t="shared" si="38"/>
        <v>0</v>
      </c>
      <c r="DH31" s="6">
        <f t="shared" si="38"/>
        <v>0</v>
      </c>
      <c r="DI31" s="6">
        <f t="shared" si="38"/>
        <v>0</v>
      </c>
      <c r="DJ31" s="6">
        <f t="shared" si="38"/>
        <v>0</v>
      </c>
      <c r="DK31" s="6">
        <f t="shared" si="38"/>
        <v>0</v>
      </c>
      <c r="DL31" s="6">
        <f t="shared" si="38"/>
        <v>0</v>
      </c>
      <c r="DM31" s="6">
        <f t="shared" si="38"/>
        <v>0</v>
      </c>
      <c r="DN31" s="6">
        <f t="shared" si="38"/>
        <v>0</v>
      </c>
      <c r="DO31" s="6">
        <f t="shared" si="38"/>
        <v>0</v>
      </c>
      <c r="DP31" s="6">
        <f t="shared" si="38"/>
        <v>0</v>
      </c>
      <c r="DQ31" s="6">
        <f t="shared" si="38"/>
        <v>0</v>
      </c>
      <c r="DR31" s="6">
        <f t="shared" si="38"/>
        <v>0</v>
      </c>
      <c r="DS31" s="6">
        <f t="shared" si="38"/>
        <v>0</v>
      </c>
      <c r="DT31" s="6">
        <f t="shared" si="38"/>
        <v>0</v>
      </c>
      <c r="DU31" s="6">
        <f t="shared" si="38"/>
        <v>0</v>
      </c>
      <c r="DX31" s="6"/>
      <c r="DY31" s="6"/>
      <c r="DZ31" s="6">
        <f t="shared" ref="DZ31:EG31" si="39">SUM(DZ$2:DZ$30)</f>
        <v>0</v>
      </c>
      <c r="EA31" s="6">
        <f t="shared" si="39"/>
        <v>0</v>
      </c>
      <c r="EB31" s="6">
        <f t="shared" si="39"/>
        <v>0</v>
      </c>
      <c r="EC31" s="6">
        <f t="shared" si="39"/>
        <v>0</v>
      </c>
      <c r="ED31" s="6">
        <f t="shared" si="39"/>
        <v>0</v>
      </c>
      <c r="EE31" s="6">
        <f t="shared" si="39"/>
        <v>0</v>
      </c>
      <c r="EF31" s="6">
        <f t="shared" si="39"/>
        <v>0</v>
      </c>
      <c r="EG31" s="6">
        <f t="shared" si="39"/>
        <v>0</v>
      </c>
    </row>
    <row r="32" spans="1:137">
      <c r="AB32" t="str">
        <f>V33</f>
        <v>Player</v>
      </c>
      <c r="AC32" s="38">
        <f>V44</f>
        <v>0</v>
      </c>
      <c r="AD32" s="2" t="e">
        <f>V39</f>
        <v>#DIV/0!</v>
      </c>
      <c r="ED32">
        <f>COUNT(ED$2:ED$30)</f>
        <v>0</v>
      </c>
      <c r="EE32">
        <f t="shared" ref="EE32:EG32" si="40">COUNT(EE$2:EE$30)</f>
        <v>0</v>
      </c>
      <c r="EF32">
        <f t="shared" si="40"/>
        <v>0</v>
      </c>
      <c r="EG32">
        <f t="shared" si="40"/>
        <v>0</v>
      </c>
    </row>
    <row r="33" spans="1:70">
      <c r="A33" t="s">
        <v>122</v>
      </c>
      <c r="B33">
        <f>COUNTIF($Z$2:$Z$30,"Us hold")</f>
        <v>0</v>
      </c>
      <c r="E33" t="s">
        <v>170</v>
      </c>
      <c r="F33" s="9"/>
      <c r="G33" s="9"/>
      <c r="H33" s="10" t="str">
        <f>H1</f>
        <v>Jonny</v>
      </c>
      <c r="I33" s="10" t="str">
        <f t="shared" ref="I33:W33" si="41">I1</f>
        <v>Marius</v>
      </c>
      <c r="J33" s="10" t="str">
        <f t="shared" si="41"/>
        <v>Max</v>
      </c>
      <c r="K33" s="10" t="str">
        <f t="shared" si="41"/>
        <v>Dan</v>
      </c>
      <c r="L33" s="10" t="str">
        <f t="shared" si="41"/>
        <v>Apat</v>
      </c>
      <c r="M33" s="10" t="str">
        <f t="shared" si="41"/>
        <v>Ed</v>
      </c>
      <c r="N33" s="10" t="str">
        <f t="shared" si="41"/>
        <v>Joe</v>
      </c>
      <c r="O33" s="10" t="str">
        <f t="shared" si="41"/>
        <v>Nate</v>
      </c>
      <c r="P33" s="10" t="str">
        <f t="shared" si="41"/>
        <v>Matt</v>
      </c>
      <c r="Q33" s="10" t="str">
        <f t="shared" si="41"/>
        <v>Player</v>
      </c>
      <c r="R33" s="10" t="str">
        <f t="shared" si="41"/>
        <v>Player</v>
      </c>
      <c r="S33" s="10" t="str">
        <f t="shared" si="41"/>
        <v>Player</v>
      </c>
      <c r="T33" s="10" t="str">
        <f t="shared" si="41"/>
        <v>Player</v>
      </c>
      <c r="U33" s="10" t="str">
        <f t="shared" si="41"/>
        <v>Player</v>
      </c>
      <c r="V33" s="10" t="str">
        <f t="shared" si="41"/>
        <v>Player</v>
      </c>
      <c r="W33" s="10" t="str">
        <f t="shared" si="41"/>
        <v>Player</v>
      </c>
      <c r="AB33" t="str">
        <f>W33</f>
        <v>Player</v>
      </c>
      <c r="AC33" s="38">
        <f>W44</f>
        <v>0</v>
      </c>
      <c r="AD33" s="2" t="e">
        <f>W39</f>
        <v>#DIV/0!</v>
      </c>
      <c r="AH33" t="s">
        <v>171</v>
      </c>
      <c r="BA33" t="s">
        <v>172</v>
      </c>
    </row>
    <row r="34" spans="1:70">
      <c r="A34" t="s">
        <v>123</v>
      </c>
      <c r="B34">
        <f>COUNTIF($Z$2:$Z$30,"Op break")</f>
        <v>0</v>
      </c>
      <c r="F34" s="19" t="s">
        <v>173</v>
      </c>
      <c r="G34" s="19"/>
      <c r="H34" s="21">
        <f>AI46</f>
        <v>0</v>
      </c>
      <c r="I34" s="21">
        <f t="shared" ref="I34:W34" si="42">AJ46</f>
        <v>0</v>
      </c>
      <c r="J34" s="21">
        <f t="shared" si="42"/>
        <v>0</v>
      </c>
      <c r="K34" s="21">
        <f t="shared" si="42"/>
        <v>0</v>
      </c>
      <c r="L34" s="21">
        <f t="shared" si="42"/>
        <v>0</v>
      </c>
      <c r="M34" s="21">
        <f t="shared" si="42"/>
        <v>0</v>
      </c>
      <c r="N34" s="21">
        <f t="shared" si="42"/>
        <v>0</v>
      </c>
      <c r="O34" s="21">
        <f t="shared" si="42"/>
        <v>0</v>
      </c>
      <c r="P34" s="21">
        <f t="shared" si="42"/>
        <v>0</v>
      </c>
      <c r="Q34" s="21">
        <f t="shared" si="42"/>
        <v>0</v>
      </c>
      <c r="R34" s="21">
        <f t="shared" si="42"/>
        <v>0</v>
      </c>
      <c r="S34" s="21">
        <f t="shared" si="42"/>
        <v>0</v>
      </c>
      <c r="T34" s="21">
        <f t="shared" si="42"/>
        <v>0</v>
      </c>
      <c r="U34" s="21">
        <f t="shared" si="42"/>
        <v>0</v>
      </c>
      <c r="V34" s="21">
        <f t="shared" si="42"/>
        <v>0</v>
      </c>
      <c r="W34" s="21">
        <f t="shared" si="42"/>
        <v>0</v>
      </c>
      <c r="AH34" s="9" t="s">
        <v>174</v>
      </c>
      <c r="AI34" s="10" t="str">
        <f>AI1</f>
        <v>Jonny</v>
      </c>
      <c r="AJ34" s="10" t="str">
        <f t="shared" ref="AJ34:AX34" si="43">AJ1</f>
        <v>Marius</v>
      </c>
      <c r="AK34" s="10" t="str">
        <f t="shared" si="43"/>
        <v>Max</v>
      </c>
      <c r="AL34" s="10" t="str">
        <f t="shared" si="43"/>
        <v>Dan</v>
      </c>
      <c r="AM34" s="10" t="str">
        <f t="shared" si="43"/>
        <v>Apat</v>
      </c>
      <c r="AN34" s="10" t="str">
        <f t="shared" si="43"/>
        <v>Ed</v>
      </c>
      <c r="AO34" s="10" t="str">
        <f t="shared" si="43"/>
        <v>Joe</v>
      </c>
      <c r="AP34" s="10" t="str">
        <f t="shared" si="43"/>
        <v>Nate</v>
      </c>
      <c r="AQ34" s="10" t="str">
        <f t="shared" si="43"/>
        <v>Matt</v>
      </c>
      <c r="AR34" s="10" t="str">
        <f t="shared" si="43"/>
        <v>Player</v>
      </c>
      <c r="AS34" s="10" t="str">
        <f t="shared" si="43"/>
        <v>Player</v>
      </c>
      <c r="AT34" s="10" t="str">
        <f t="shared" si="43"/>
        <v>Player</v>
      </c>
      <c r="AU34" s="10" t="str">
        <f t="shared" si="43"/>
        <v>Player</v>
      </c>
      <c r="AV34" s="10" t="str">
        <f t="shared" si="43"/>
        <v>Player</v>
      </c>
      <c r="AW34" s="10" t="str">
        <f t="shared" si="43"/>
        <v>Player</v>
      </c>
      <c r="AX34" s="10" t="str">
        <f t="shared" si="43"/>
        <v>Player</v>
      </c>
      <c r="AY34" s="36"/>
      <c r="BA34" s="9" t="s">
        <v>174</v>
      </c>
      <c r="BB34" s="10" t="s">
        <v>8</v>
      </c>
      <c r="BC34" s="10" t="s">
        <v>9</v>
      </c>
      <c r="BD34" s="10" t="s">
        <v>10</v>
      </c>
      <c r="BE34" s="10" t="s">
        <v>11</v>
      </c>
      <c r="BF34" s="10" t="s">
        <v>12</v>
      </c>
      <c r="BG34" s="10" t="s">
        <v>13</v>
      </c>
      <c r="BH34" s="10" t="s">
        <v>14</v>
      </c>
      <c r="BI34" s="10" t="s">
        <v>15</v>
      </c>
      <c r="BJ34" s="10" t="s">
        <v>16</v>
      </c>
      <c r="BK34" s="10" t="s">
        <v>17</v>
      </c>
      <c r="BL34" s="10" t="s">
        <v>18</v>
      </c>
      <c r="BM34" s="10" t="s">
        <v>19</v>
      </c>
      <c r="BN34" s="10" t="s">
        <v>20</v>
      </c>
      <c r="BO34" s="10" t="s">
        <v>21</v>
      </c>
      <c r="BP34" s="10" t="s">
        <v>22</v>
      </c>
      <c r="BQ34" s="10" t="s">
        <v>23</v>
      </c>
      <c r="BR34" s="36"/>
    </row>
    <row r="35" spans="1:70">
      <c r="A35" t="s">
        <v>124</v>
      </c>
      <c r="B35">
        <f>COUNTIF($Z$2:$Z$30,"Us break")</f>
        <v>0</v>
      </c>
      <c r="F35" s="20" t="s">
        <v>175</v>
      </c>
      <c r="G35" s="20"/>
      <c r="H35" s="22" t="e">
        <f>BB46</f>
        <v>#DIV/0!</v>
      </c>
      <c r="I35" s="22" t="e">
        <f t="shared" ref="I35:W35" si="44">BC46</f>
        <v>#DIV/0!</v>
      </c>
      <c r="J35" s="22" t="e">
        <f t="shared" si="44"/>
        <v>#DIV/0!</v>
      </c>
      <c r="K35" s="22" t="e">
        <f t="shared" si="44"/>
        <v>#DIV/0!</v>
      </c>
      <c r="L35" s="22" t="e">
        <f t="shared" si="44"/>
        <v>#DIV/0!</v>
      </c>
      <c r="M35" s="22" t="e">
        <f t="shared" si="44"/>
        <v>#DIV/0!</v>
      </c>
      <c r="N35" s="22" t="e">
        <f t="shared" si="44"/>
        <v>#DIV/0!</v>
      </c>
      <c r="O35" s="22" t="e">
        <f t="shared" si="44"/>
        <v>#DIV/0!</v>
      </c>
      <c r="P35" s="22" t="e">
        <f t="shared" si="44"/>
        <v>#DIV/0!</v>
      </c>
      <c r="Q35" s="22" t="e">
        <f t="shared" si="44"/>
        <v>#DIV/0!</v>
      </c>
      <c r="R35" s="22" t="e">
        <f t="shared" si="44"/>
        <v>#DIV/0!</v>
      </c>
      <c r="S35" s="22" t="e">
        <f t="shared" si="44"/>
        <v>#DIV/0!</v>
      </c>
      <c r="T35" s="22" t="e">
        <f t="shared" si="44"/>
        <v>#DIV/0!</v>
      </c>
      <c r="U35" s="22" t="e">
        <f t="shared" si="44"/>
        <v>#DIV/0!</v>
      </c>
      <c r="V35" s="22" t="e">
        <f t="shared" si="44"/>
        <v>#DIV/0!</v>
      </c>
      <c r="W35" s="22" t="e">
        <f t="shared" si="44"/>
        <v>#DIV/0!</v>
      </c>
      <c r="AH35" s="19" t="s">
        <v>146</v>
      </c>
      <c r="AI35" s="12">
        <f>AI$31</f>
        <v>0</v>
      </c>
      <c r="AJ35" s="12">
        <f t="shared" ref="AJ35:AX35" si="45">AJ$31</f>
        <v>0</v>
      </c>
      <c r="AK35" s="12">
        <f t="shared" si="45"/>
        <v>0</v>
      </c>
      <c r="AL35" s="12">
        <f t="shared" si="45"/>
        <v>0</v>
      </c>
      <c r="AM35" s="12">
        <f t="shared" si="45"/>
        <v>0</v>
      </c>
      <c r="AN35" s="12">
        <f t="shared" si="45"/>
        <v>0</v>
      </c>
      <c r="AO35" s="12">
        <f t="shared" si="45"/>
        <v>0</v>
      </c>
      <c r="AP35" s="12">
        <f t="shared" si="45"/>
        <v>0</v>
      </c>
      <c r="AQ35" s="12">
        <f t="shared" si="45"/>
        <v>0</v>
      </c>
      <c r="AR35" s="12">
        <f t="shared" si="45"/>
        <v>0</v>
      </c>
      <c r="AS35" s="12">
        <f t="shared" si="45"/>
        <v>0</v>
      </c>
      <c r="AT35" s="12">
        <f t="shared" si="45"/>
        <v>0</v>
      </c>
      <c r="AU35" s="12">
        <f t="shared" si="45"/>
        <v>0</v>
      </c>
      <c r="AV35" s="12">
        <f t="shared" si="45"/>
        <v>0</v>
      </c>
      <c r="AW35" s="12">
        <f t="shared" si="45"/>
        <v>0</v>
      </c>
      <c r="AX35" s="12">
        <f t="shared" si="45"/>
        <v>0</v>
      </c>
      <c r="BA35" s="19" t="s">
        <v>146</v>
      </c>
      <c r="BB35" s="12">
        <f>$B17-AI35</f>
        <v>0</v>
      </c>
      <c r="BC35" s="12">
        <f t="shared" ref="BC35:BQ38" si="46">$B17-AJ35</f>
        <v>0</v>
      </c>
      <c r="BD35" s="12">
        <f t="shared" si="46"/>
        <v>0</v>
      </c>
      <c r="BE35" s="12">
        <f t="shared" si="46"/>
        <v>0</v>
      </c>
      <c r="BF35" s="12">
        <f t="shared" si="46"/>
        <v>0</v>
      </c>
      <c r="BG35" s="12">
        <f t="shared" si="46"/>
        <v>0</v>
      </c>
      <c r="BH35" s="12">
        <f t="shared" si="46"/>
        <v>0</v>
      </c>
      <c r="BI35" s="12">
        <f t="shared" si="46"/>
        <v>0</v>
      </c>
      <c r="BJ35" s="12">
        <f t="shared" si="46"/>
        <v>0</v>
      </c>
      <c r="BK35" s="12">
        <f t="shared" si="46"/>
        <v>0</v>
      </c>
      <c r="BL35" s="12">
        <f t="shared" si="46"/>
        <v>0</v>
      </c>
      <c r="BM35" s="12">
        <f t="shared" si="46"/>
        <v>0</v>
      </c>
      <c r="BN35" s="12">
        <f t="shared" si="46"/>
        <v>0</v>
      </c>
      <c r="BO35" s="12">
        <f t="shared" si="46"/>
        <v>0</v>
      </c>
      <c r="BP35" s="12">
        <f t="shared" si="46"/>
        <v>0</v>
      </c>
      <c r="BQ35" s="12">
        <f t="shared" si="46"/>
        <v>0</v>
      </c>
    </row>
    <row r="36" spans="1:70">
      <c r="A36" t="s">
        <v>125</v>
      </c>
      <c r="B36">
        <f>COUNTIF($Z$2:$Z$30,"Op hold")</f>
        <v>0</v>
      </c>
      <c r="F36" s="19" t="s">
        <v>176</v>
      </c>
      <c r="G36" s="19"/>
      <c r="H36" s="21">
        <f>AI47</f>
        <v>0</v>
      </c>
      <c r="I36" s="21">
        <f t="shared" ref="I36:W36" si="47">AJ47</f>
        <v>0</v>
      </c>
      <c r="J36" s="21">
        <f t="shared" si="47"/>
        <v>0</v>
      </c>
      <c r="K36" s="21">
        <f t="shared" si="47"/>
        <v>0</v>
      </c>
      <c r="L36" s="21">
        <f t="shared" si="47"/>
        <v>0</v>
      </c>
      <c r="M36" s="21">
        <f t="shared" si="47"/>
        <v>0</v>
      </c>
      <c r="N36" s="21">
        <f t="shared" si="47"/>
        <v>0</v>
      </c>
      <c r="O36" s="21">
        <f t="shared" si="47"/>
        <v>0</v>
      </c>
      <c r="P36" s="21">
        <f t="shared" si="47"/>
        <v>0</v>
      </c>
      <c r="Q36" s="21">
        <f t="shared" si="47"/>
        <v>0</v>
      </c>
      <c r="R36" s="21">
        <f t="shared" si="47"/>
        <v>0</v>
      </c>
      <c r="S36" s="21">
        <f t="shared" si="47"/>
        <v>0</v>
      </c>
      <c r="T36" s="21">
        <f t="shared" si="47"/>
        <v>0</v>
      </c>
      <c r="U36" s="21">
        <f t="shared" si="47"/>
        <v>0</v>
      </c>
      <c r="V36" s="21">
        <f t="shared" si="47"/>
        <v>0</v>
      </c>
      <c r="W36" s="21">
        <f t="shared" si="47"/>
        <v>0</v>
      </c>
      <c r="AH36" s="20" t="s">
        <v>104</v>
      </c>
      <c r="AI36" s="15">
        <f>CN$31</f>
        <v>0</v>
      </c>
      <c r="AJ36" s="15">
        <f t="shared" ref="AJ36:AX36" si="48">CO$31</f>
        <v>0</v>
      </c>
      <c r="AK36" s="15">
        <f t="shared" si="48"/>
        <v>0</v>
      </c>
      <c r="AL36" s="15">
        <f t="shared" si="48"/>
        <v>0</v>
      </c>
      <c r="AM36" s="15">
        <f t="shared" si="48"/>
        <v>0</v>
      </c>
      <c r="AN36" s="15">
        <f t="shared" si="48"/>
        <v>0</v>
      </c>
      <c r="AO36" s="15">
        <f t="shared" si="48"/>
        <v>0</v>
      </c>
      <c r="AP36" s="15">
        <f t="shared" si="48"/>
        <v>0</v>
      </c>
      <c r="AQ36" s="15">
        <f t="shared" si="48"/>
        <v>0</v>
      </c>
      <c r="AR36" s="15">
        <f t="shared" si="48"/>
        <v>0</v>
      </c>
      <c r="AS36" s="15">
        <f t="shared" si="48"/>
        <v>0</v>
      </c>
      <c r="AT36" s="15">
        <f t="shared" si="48"/>
        <v>0</v>
      </c>
      <c r="AU36" s="15">
        <f t="shared" si="48"/>
        <v>0</v>
      </c>
      <c r="AV36" s="15">
        <f t="shared" si="48"/>
        <v>0</v>
      </c>
      <c r="AW36" s="15">
        <f t="shared" si="48"/>
        <v>0</v>
      </c>
      <c r="AX36" s="15">
        <f t="shared" si="48"/>
        <v>0</v>
      </c>
      <c r="BA36" s="20" t="s">
        <v>104</v>
      </c>
      <c r="BB36" s="15">
        <f>$B18-AI36</f>
        <v>0</v>
      </c>
      <c r="BC36" s="15">
        <f t="shared" si="46"/>
        <v>0</v>
      </c>
      <c r="BD36" s="15">
        <f t="shared" si="46"/>
        <v>0</v>
      </c>
      <c r="BE36" s="15">
        <f t="shared" si="46"/>
        <v>0</v>
      </c>
      <c r="BF36" s="15">
        <f t="shared" si="46"/>
        <v>0</v>
      </c>
      <c r="BG36" s="15">
        <f t="shared" si="46"/>
        <v>0</v>
      </c>
      <c r="BH36" s="15">
        <f t="shared" si="46"/>
        <v>0</v>
      </c>
      <c r="BI36" s="15">
        <f t="shared" si="46"/>
        <v>0</v>
      </c>
      <c r="BJ36" s="15">
        <f t="shared" si="46"/>
        <v>0</v>
      </c>
      <c r="BK36" s="15">
        <f t="shared" si="46"/>
        <v>0</v>
      </c>
      <c r="BL36" s="15">
        <f t="shared" si="46"/>
        <v>0</v>
      </c>
      <c r="BM36" s="15">
        <f t="shared" si="46"/>
        <v>0</v>
      </c>
      <c r="BN36" s="15">
        <f t="shared" si="46"/>
        <v>0</v>
      </c>
      <c r="BO36" s="15">
        <f t="shared" si="46"/>
        <v>0</v>
      </c>
      <c r="BP36" s="15">
        <f t="shared" si="46"/>
        <v>0</v>
      </c>
      <c r="BQ36" s="15">
        <f t="shared" si="46"/>
        <v>0</v>
      </c>
    </row>
    <row r="37" spans="1:70">
      <c r="F37" s="20" t="s">
        <v>177</v>
      </c>
      <c r="G37" s="20"/>
      <c r="H37" s="22" t="e">
        <f>BB47</f>
        <v>#DIV/0!</v>
      </c>
      <c r="I37" s="22" t="e">
        <f t="shared" ref="I37:W37" si="49">BC47</f>
        <v>#DIV/0!</v>
      </c>
      <c r="J37" s="22" t="e">
        <f t="shared" si="49"/>
        <v>#DIV/0!</v>
      </c>
      <c r="K37" s="22" t="e">
        <f t="shared" si="49"/>
        <v>#DIV/0!</v>
      </c>
      <c r="L37" s="22" t="e">
        <f t="shared" si="49"/>
        <v>#DIV/0!</v>
      </c>
      <c r="M37" s="22" t="e">
        <f t="shared" si="49"/>
        <v>#DIV/0!</v>
      </c>
      <c r="N37" s="22" t="e">
        <f t="shared" si="49"/>
        <v>#DIV/0!</v>
      </c>
      <c r="O37" s="22" t="e">
        <f t="shared" si="49"/>
        <v>#DIV/0!</v>
      </c>
      <c r="P37" s="22" t="e">
        <f t="shared" si="49"/>
        <v>#DIV/0!</v>
      </c>
      <c r="Q37" s="22" t="e">
        <f t="shared" si="49"/>
        <v>#DIV/0!</v>
      </c>
      <c r="R37" s="22" t="e">
        <f t="shared" si="49"/>
        <v>#DIV/0!</v>
      </c>
      <c r="S37" s="22" t="e">
        <f t="shared" si="49"/>
        <v>#DIV/0!</v>
      </c>
      <c r="T37" s="22" t="e">
        <f t="shared" si="49"/>
        <v>#DIV/0!</v>
      </c>
      <c r="U37" s="22" t="e">
        <f t="shared" si="49"/>
        <v>#DIV/0!</v>
      </c>
      <c r="V37" s="22" t="e">
        <f t="shared" si="49"/>
        <v>#DIV/0!</v>
      </c>
      <c r="W37" s="22" t="e">
        <f t="shared" si="49"/>
        <v>#DIV/0!</v>
      </c>
      <c r="AH37" s="19" t="s">
        <v>178</v>
      </c>
      <c r="AI37" s="12">
        <f>BU$31</f>
        <v>0</v>
      </c>
      <c r="AJ37" s="12">
        <f t="shared" ref="AJ37:AX37" si="50">BV$31</f>
        <v>0</v>
      </c>
      <c r="AK37" s="12">
        <f t="shared" si="50"/>
        <v>0</v>
      </c>
      <c r="AL37" s="12">
        <f t="shared" si="50"/>
        <v>0</v>
      </c>
      <c r="AM37" s="12">
        <f t="shared" si="50"/>
        <v>0</v>
      </c>
      <c r="AN37" s="12">
        <f t="shared" si="50"/>
        <v>0</v>
      </c>
      <c r="AO37" s="12">
        <f t="shared" si="50"/>
        <v>0</v>
      </c>
      <c r="AP37" s="12">
        <f t="shared" si="50"/>
        <v>0</v>
      </c>
      <c r="AQ37" s="12">
        <f t="shared" si="50"/>
        <v>0</v>
      </c>
      <c r="AR37" s="12">
        <f t="shared" si="50"/>
        <v>0</v>
      </c>
      <c r="AS37" s="12">
        <f t="shared" si="50"/>
        <v>0</v>
      </c>
      <c r="AT37" s="12">
        <f t="shared" si="50"/>
        <v>0</v>
      </c>
      <c r="AU37" s="12">
        <f t="shared" si="50"/>
        <v>0</v>
      </c>
      <c r="AV37" s="12">
        <f t="shared" si="50"/>
        <v>0</v>
      </c>
      <c r="AW37" s="12">
        <f t="shared" si="50"/>
        <v>0</v>
      </c>
      <c r="AX37" s="12">
        <f t="shared" si="50"/>
        <v>0</v>
      </c>
      <c r="BA37" s="19" t="s">
        <v>178</v>
      </c>
      <c r="BB37" s="12">
        <f>$B19-AI37</f>
        <v>0</v>
      </c>
      <c r="BC37" s="12">
        <f t="shared" si="46"/>
        <v>0</v>
      </c>
      <c r="BD37" s="12">
        <f t="shared" si="46"/>
        <v>0</v>
      </c>
      <c r="BE37" s="12">
        <f t="shared" si="46"/>
        <v>0</v>
      </c>
      <c r="BF37" s="12">
        <f t="shared" si="46"/>
        <v>0</v>
      </c>
      <c r="BG37" s="12">
        <f t="shared" si="46"/>
        <v>0</v>
      </c>
      <c r="BH37" s="12">
        <f t="shared" si="46"/>
        <v>0</v>
      </c>
      <c r="BI37" s="12">
        <f t="shared" si="46"/>
        <v>0</v>
      </c>
      <c r="BJ37" s="12">
        <f t="shared" si="46"/>
        <v>0</v>
      </c>
      <c r="BK37" s="12">
        <f t="shared" si="46"/>
        <v>0</v>
      </c>
      <c r="BL37" s="12">
        <f t="shared" si="46"/>
        <v>0</v>
      </c>
      <c r="BM37" s="12">
        <f t="shared" si="46"/>
        <v>0</v>
      </c>
      <c r="BN37" s="12">
        <f t="shared" si="46"/>
        <v>0</v>
      </c>
      <c r="BO37" s="12">
        <f t="shared" si="46"/>
        <v>0</v>
      </c>
      <c r="BP37" s="12">
        <f t="shared" si="46"/>
        <v>0</v>
      </c>
      <c r="BQ37" s="12">
        <f t="shared" si="46"/>
        <v>0</v>
      </c>
    </row>
    <row r="38" spans="1:70">
      <c r="A38" t="s">
        <v>126</v>
      </c>
      <c r="B38" s="2" t="e">
        <f>B33/B12</f>
        <v>#DIV/0!</v>
      </c>
      <c r="F38" s="19" t="s">
        <v>179</v>
      </c>
      <c r="G38" s="19"/>
      <c r="H38" s="21">
        <f>H34-H36</f>
        <v>0</v>
      </c>
      <c r="I38" s="21">
        <f t="shared" ref="I38:W38" si="51">I34-I36</f>
        <v>0</v>
      </c>
      <c r="J38" s="21">
        <f t="shared" si="51"/>
        <v>0</v>
      </c>
      <c r="K38" s="21">
        <f t="shared" si="51"/>
        <v>0</v>
      </c>
      <c r="L38" s="21">
        <f t="shared" si="51"/>
        <v>0</v>
      </c>
      <c r="M38" s="21">
        <f t="shared" si="51"/>
        <v>0</v>
      </c>
      <c r="N38" s="21">
        <f t="shared" si="51"/>
        <v>0</v>
      </c>
      <c r="O38" s="21">
        <f t="shared" si="51"/>
        <v>0</v>
      </c>
      <c r="P38" s="21">
        <f t="shared" si="51"/>
        <v>0</v>
      </c>
      <c r="Q38" s="21">
        <f t="shared" si="51"/>
        <v>0</v>
      </c>
      <c r="R38" s="21">
        <f t="shared" si="51"/>
        <v>0</v>
      </c>
      <c r="S38" s="21">
        <f t="shared" si="51"/>
        <v>0</v>
      </c>
      <c r="T38" s="21">
        <f t="shared" si="51"/>
        <v>0</v>
      </c>
      <c r="U38" s="21">
        <f t="shared" si="51"/>
        <v>0</v>
      </c>
      <c r="V38" s="21">
        <f t="shared" si="51"/>
        <v>0</v>
      </c>
      <c r="W38" s="21">
        <f t="shared" si="51"/>
        <v>0</v>
      </c>
      <c r="AH38" s="20" t="s">
        <v>180</v>
      </c>
      <c r="AI38" s="15">
        <f>BB$31</f>
        <v>0</v>
      </c>
      <c r="AJ38" s="15">
        <f t="shared" ref="AJ38:AX38" si="52">BC$31</f>
        <v>0</v>
      </c>
      <c r="AK38" s="15">
        <f t="shared" si="52"/>
        <v>0</v>
      </c>
      <c r="AL38" s="15">
        <f t="shared" si="52"/>
        <v>0</v>
      </c>
      <c r="AM38" s="15">
        <f t="shared" si="52"/>
        <v>0</v>
      </c>
      <c r="AN38" s="15">
        <f t="shared" si="52"/>
        <v>0</v>
      </c>
      <c r="AO38" s="15">
        <f t="shared" si="52"/>
        <v>0</v>
      </c>
      <c r="AP38" s="15">
        <f t="shared" si="52"/>
        <v>0</v>
      </c>
      <c r="AQ38" s="15">
        <f t="shared" si="52"/>
        <v>0</v>
      </c>
      <c r="AR38" s="15">
        <f t="shared" si="52"/>
        <v>0</v>
      </c>
      <c r="AS38" s="15">
        <f t="shared" si="52"/>
        <v>0</v>
      </c>
      <c r="AT38" s="15">
        <f t="shared" si="52"/>
        <v>0</v>
      </c>
      <c r="AU38" s="15">
        <f t="shared" si="52"/>
        <v>0</v>
      </c>
      <c r="AV38" s="15">
        <f t="shared" si="52"/>
        <v>0</v>
      </c>
      <c r="AW38" s="15">
        <f t="shared" si="52"/>
        <v>0</v>
      </c>
      <c r="AX38" s="15">
        <f t="shared" si="52"/>
        <v>0</v>
      </c>
      <c r="BA38" s="20" t="s">
        <v>180</v>
      </c>
      <c r="BB38" s="15">
        <f>$B20-AI38</f>
        <v>0</v>
      </c>
      <c r="BC38" s="15">
        <f t="shared" si="46"/>
        <v>0</v>
      </c>
      <c r="BD38" s="15">
        <f t="shared" si="46"/>
        <v>0</v>
      </c>
      <c r="BE38" s="15">
        <f t="shared" si="46"/>
        <v>0</v>
      </c>
      <c r="BF38" s="15">
        <f t="shared" si="46"/>
        <v>0</v>
      </c>
      <c r="BG38" s="15">
        <f t="shared" si="46"/>
        <v>0</v>
      </c>
      <c r="BH38" s="15">
        <f t="shared" si="46"/>
        <v>0</v>
      </c>
      <c r="BI38" s="15">
        <f t="shared" si="46"/>
        <v>0</v>
      </c>
      <c r="BJ38" s="15">
        <f t="shared" si="46"/>
        <v>0</v>
      </c>
      <c r="BK38" s="15">
        <f t="shared" si="46"/>
        <v>0</v>
      </c>
      <c r="BL38" s="15">
        <f t="shared" si="46"/>
        <v>0</v>
      </c>
      <c r="BM38" s="15">
        <f t="shared" si="46"/>
        <v>0</v>
      </c>
      <c r="BN38" s="15">
        <f t="shared" si="46"/>
        <v>0</v>
      </c>
      <c r="BO38" s="15">
        <f t="shared" si="46"/>
        <v>0</v>
      </c>
      <c r="BP38" s="15">
        <f t="shared" si="46"/>
        <v>0</v>
      </c>
      <c r="BQ38" s="15">
        <f t="shared" si="46"/>
        <v>0</v>
      </c>
    </row>
    <row r="39" spans="1:70">
      <c r="A39" t="s">
        <v>127</v>
      </c>
      <c r="B39" s="2" t="e">
        <f>1-B38</f>
        <v>#DIV/0!</v>
      </c>
      <c r="F39" s="20" t="s">
        <v>181</v>
      </c>
      <c r="G39" s="20"/>
      <c r="H39" s="22" t="e">
        <f>H38+H37-H35</f>
        <v>#DIV/0!</v>
      </c>
      <c r="I39" s="22" t="e">
        <f t="shared" ref="I39:W39" si="53">I38+I37-I35</f>
        <v>#DIV/0!</v>
      </c>
      <c r="J39" s="22" t="e">
        <f t="shared" si="53"/>
        <v>#DIV/0!</v>
      </c>
      <c r="K39" s="22" t="e">
        <f t="shared" si="53"/>
        <v>#DIV/0!</v>
      </c>
      <c r="L39" s="22" t="e">
        <f t="shared" si="53"/>
        <v>#DIV/0!</v>
      </c>
      <c r="M39" s="22" t="e">
        <f t="shared" si="53"/>
        <v>#DIV/0!</v>
      </c>
      <c r="N39" s="22" t="e">
        <f t="shared" si="53"/>
        <v>#DIV/0!</v>
      </c>
      <c r="O39" s="22" t="e">
        <f t="shared" si="53"/>
        <v>#DIV/0!</v>
      </c>
      <c r="P39" s="22" t="e">
        <f t="shared" si="53"/>
        <v>#DIV/0!</v>
      </c>
      <c r="Q39" s="22" t="e">
        <f t="shared" si="53"/>
        <v>#DIV/0!</v>
      </c>
      <c r="R39" s="22" t="e">
        <f t="shared" si="53"/>
        <v>#DIV/0!</v>
      </c>
      <c r="S39" s="22" t="e">
        <f t="shared" si="53"/>
        <v>#DIV/0!</v>
      </c>
      <c r="T39" s="22" t="e">
        <f t="shared" si="53"/>
        <v>#DIV/0!</v>
      </c>
      <c r="U39" s="22" t="e">
        <f t="shared" si="53"/>
        <v>#DIV/0!</v>
      </c>
      <c r="V39" s="22" t="e">
        <f t="shared" si="53"/>
        <v>#DIV/0!</v>
      </c>
      <c r="W39" s="22" t="e">
        <f t="shared" si="53"/>
        <v>#DIV/0!</v>
      </c>
      <c r="AH39" s="19" t="s">
        <v>182</v>
      </c>
      <c r="AI39" s="12">
        <f>H$31</f>
        <v>0</v>
      </c>
      <c r="AJ39" s="12">
        <f t="shared" ref="AJ39:AX39" si="54">I$31</f>
        <v>0</v>
      </c>
      <c r="AK39" s="12">
        <f t="shared" si="54"/>
        <v>0</v>
      </c>
      <c r="AL39" s="12">
        <f t="shared" si="54"/>
        <v>0</v>
      </c>
      <c r="AM39" s="12">
        <f t="shared" si="54"/>
        <v>0</v>
      </c>
      <c r="AN39" s="12">
        <f t="shared" si="54"/>
        <v>0</v>
      </c>
      <c r="AO39" s="12">
        <f t="shared" si="54"/>
        <v>0</v>
      </c>
      <c r="AP39" s="12">
        <f t="shared" si="54"/>
        <v>0</v>
      </c>
      <c r="AQ39" s="12">
        <f t="shared" si="54"/>
        <v>0</v>
      </c>
      <c r="AR39" s="12">
        <f t="shared" si="54"/>
        <v>0</v>
      </c>
      <c r="AS39" s="12">
        <f t="shared" si="54"/>
        <v>0</v>
      </c>
      <c r="AT39" s="12">
        <f t="shared" si="54"/>
        <v>0</v>
      </c>
      <c r="AU39" s="12">
        <f t="shared" si="54"/>
        <v>0</v>
      </c>
      <c r="AV39" s="12">
        <f t="shared" si="54"/>
        <v>0</v>
      </c>
      <c r="AW39" s="12">
        <f t="shared" si="54"/>
        <v>0</v>
      </c>
      <c r="AX39" s="12">
        <f t="shared" si="54"/>
        <v>0</v>
      </c>
      <c r="BA39" s="19" t="s">
        <v>182</v>
      </c>
      <c r="BB39" s="12">
        <f>$B10-AI39</f>
        <v>0</v>
      </c>
      <c r="BC39" s="12">
        <f t="shared" ref="BC39:BQ39" si="55">$B10-AJ39</f>
        <v>0</v>
      </c>
      <c r="BD39" s="12">
        <f t="shared" si="55"/>
        <v>0</v>
      </c>
      <c r="BE39" s="12">
        <f t="shared" si="55"/>
        <v>0</v>
      </c>
      <c r="BF39" s="12">
        <f t="shared" si="55"/>
        <v>0</v>
      </c>
      <c r="BG39" s="12">
        <f t="shared" si="55"/>
        <v>0</v>
      </c>
      <c r="BH39" s="12">
        <f t="shared" si="55"/>
        <v>0</v>
      </c>
      <c r="BI39" s="12">
        <f t="shared" si="55"/>
        <v>0</v>
      </c>
      <c r="BJ39" s="12">
        <f t="shared" si="55"/>
        <v>0</v>
      </c>
      <c r="BK39" s="12">
        <f t="shared" si="55"/>
        <v>0</v>
      </c>
      <c r="BL39" s="12">
        <f t="shared" si="55"/>
        <v>0</v>
      </c>
      <c r="BM39" s="12">
        <f t="shared" si="55"/>
        <v>0</v>
      </c>
      <c r="BN39" s="12">
        <f t="shared" si="55"/>
        <v>0</v>
      </c>
      <c r="BO39" s="12">
        <f t="shared" si="55"/>
        <v>0</v>
      </c>
      <c r="BP39" s="12">
        <f t="shared" si="55"/>
        <v>0</v>
      </c>
      <c r="BQ39" s="12">
        <f t="shared" si="55"/>
        <v>0</v>
      </c>
    </row>
    <row r="40" spans="1:70">
      <c r="A40" t="s">
        <v>128</v>
      </c>
      <c r="B40" s="2" t="e">
        <f>B35/(B10-B12)</f>
        <v>#DIV/0!</v>
      </c>
      <c r="F40" s="19" t="s">
        <v>102</v>
      </c>
      <c r="G40" s="19"/>
      <c r="H40" s="21">
        <f t="shared" ref="H40:W41" si="56">$B$13/2*AI46</f>
        <v>0</v>
      </c>
      <c r="I40" s="21">
        <f t="shared" si="56"/>
        <v>0</v>
      </c>
      <c r="J40" s="21">
        <f t="shared" si="56"/>
        <v>0</v>
      </c>
      <c r="K40" s="21">
        <f t="shared" si="56"/>
        <v>0</v>
      </c>
      <c r="L40" s="21">
        <f t="shared" si="56"/>
        <v>0</v>
      </c>
      <c r="M40" s="21">
        <f t="shared" si="56"/>
        <v>0</v>
      </c>
      <c r="N40" s="21">
        <f t="shared" si="56"/>
        <v>0</v>
      </c>
      <c r="O40" s="21">
        <f t="shared" si="56"/>
        <v>0</v>
      </c>
      <c r="P40" s="21">
        <f t="shared" si="56"/>
        <v>0</v>
      </c>
      <c r="Q40" s="21">
        <f t="shared" si="56"/>
        <v>0</v>
      </c>
      <c r="R40" s="21">
        <f t="shared" si="56"/>
        <v>0</v>
      </c>
      <c r="S40" s="21">
        <f t="shared" si="56"/>
        <v>0</v>
      </c>
      <c r="T40" s="21">
        <f t="shared" si="56"/>
        <v>0</v>
      </c>
      <c r="U40" s="21">
        <f t="shared" si="56"/>
        <v>0</v>
      </c>
      <c r="V40" s="21">
        <f t="shared" si="56"/>
        <v>0</v>
      </c>
      <c r="W40" s="21">
        <f t="shared" si="56"/>
        <v>0</v>
      </c>
      <c r="AH40" s="20" t="s">
        <v>183</v>
      </c>
      <c r="AI40" s="15">
        <f>DF$31</f>
        <v>0</v>
      </c>
      <c r="AJ40" s="15">
        <f t="shared" ref="AJ40:AX40" si="57">DG$31</f>
        <v>0</v>
      </c>
      <c r="AK40" s="15">
        <f t="shared" si="57"/>
        <v>0</v>
      </c>
      <c r="AL40" s="15">
        <f t="shared" si="57"/>
        <v>0</v>
      </c>
      <c r="AM40" s="15">
        <f t="shared" si="57"/>
        <v>0</v>
      </c>
      <c r="AN40" s="15">
        <f t="shared" si="57"/>
        <v>0</v>
      </c>
      <c r="AO40" s="15">
        <f t="shared" si="57"/>
        <v>0</v>
      </c>
      <c r="AP40" s="15">
        <f t="shared" si="57"/>
        <v>0</v>
      </c>
      <c r="AQ40" s="15">
        <f t="shared" si="57"/>
        <v>0</v>
      </c>
      <c r="AR40" s="15">
        <f t="shared" si="57"/>
        <v>0</v>
      </c>
      <c r="AS40" s="15">
        <f t="shared" si="57"/>
        <v>0</v>
      </c>
      <c r="AT40" s="15">
        <f t="shared" si="57"/>
        <v>0</v>
      </c>
      <c r="AU40" s="15">
        <f t="shared" si="57"/>
        <v>0</v>
      </c>
      <c r="AV40" s="15">
        <f t="shared" si="57"/>
        <v>0</v>
      </c>
      <c r="AW40" s="15">
        <f t="shared" si="57"/>
        <v>0</v>
      </c>
      <c r="AX40" s="15">
        <f t="shared" si="57"/>
        <v>0</v>
      </c>
      <c r="BA40" s="20" t="s">
        <v>183</v>
      </c>
      <c r="BB40" s="15">
        <f>$B12-AI40</f>
        <v>0</v>
      </c>
      <c r="BC40" s="15">
        <f t="shared" ref="BC40:BQ40" si="58">$B12-AJ40</f>
        <v>0</v>
      </c>
      <c r="BD40" s="15">
        <f t="shared" si="58"/>
        <v>0</v>
      </c>
      <c r="BE40" s="15">
        <f t="shared" si="58"/>
        <v>0</v>
      </c>
      <c r="BF40" s="15">
        <f t="shared" si="58"/>
        <v>0</v>
      </c>
      <c r="BG40" s="15">
        <f t="shared" si="58"/>
        <v>0</v>
      </c>
      <c r="BH40" s="15">
        <f t="shared" si="58"/>
        <v>0</v>
      </c>
      <c r="BI40" s="15">
        <f t="shared" si="58"/>
        <v>0</v>
      </c>
      <c r="BJ40" s="15">
        <f t="shared" si="58"/>
        <v>0</v>
      </c>
      <c r="BK40" s="15">
        <f t="shared" si="58"/>
        <v>0</v>
      </c>
      <c r="BL40" s="15">
        <f t="shared" si="58"/>
        <v>0</v>
      </c>
      <c r="BM40" s="15">
        <f t="shared" si="58"/>
        <v>0</v>
      </c>
      <c r="BN40" s="15">
        <f t="shared" si="58"/>
        <v>0</v>
      </c>
      <c r="BO40" s="15">
        <f t="shared" si="58"/>
        <v>0</v>
      </c>
      <c r="BP40" s="15">
        <f t="shared" si="58"/>
        <v>0</v>
      </c>
      <c r="BQ40" s="15">
        <f t="shared" si="58"/>
        <v>0</v>
      </c>
    </row>
    <row r="41" spans="1:70">
      <c r="A41" t="s">
        <v>130</v>
      </c>
      <c r="B41" s="2" t="e">
        <f>1-B40</f>
        <v>#DIV/0!</v>
      </c>
      <c r="F41" s="20" t="s">
        <v>103</v>
      </c>
      <c r="G41" s="20"/>
      <c r="H41" s="22">
        <f t="shared" si="56"/>
        <v>0</v>
      </c>
      <c r="I41" s="22">
        <f t="shared" si="56"/>
        <v>0</v>
      </c>
      <c r="J41" s="22">
        <f t="shared" si="56"/>
        <v>0</v>
      </c>
      <c r="K41" s="22">
        <f t="shared" si="56"/>
        <v>0</v>
      </c>
      <c r="L41" s="22">
        <f t="shared" si="56"/>
        <v>0</v>
      </c>
      <c r="M41" s="22">
        <f t="shared" si="56"/>
        <v>0</v>
      </c>
      <c r="N41" s="22">
        <f t="shared" si="56"/>
        <v>0</v>
      </c>
      <c r="O41" s="22">
        <f t="shared" si="56"/>
        <v>0</v>
      </c>
      <c r="P41" s="22">
        <f t="shared" si="56"/>
        <v>0</v>
      </c>
      <c r="Q41" s="22">
        <f t="shared" si="56"/>
        <v>0</v>
      </c>
      <c r="R41" s="22">
        <f t="shared" si="56"/>
        <v>0</v>
      </c>
      <c r="S41" s="22">
        <f t="shared" si="56"/>
        <v>0</v>
      </c>
      <c r="T41" s="22">
        <f t="shared" si="56"/>
        <v>0</v>
      </c>
      <c r="U41" s="22">
        <f t="shared" si="56"/>
        <v>0</v>
      </c>
      <c r="V41" s="22">
        <f t="shared" si="56"/>
        <v>0</v>
      </c>
      <c r="W41" s="22">
        <f t="shared" si="56"/>
        <v>0</v>
      </c>
      <c r="AH41" s="19" t="s">
        <v>184</v>
      </c>
      <c r="AI41" s="12">
        <f>AI37+AI40</f>
        <v>0</v>
      </c>
      <c r="AJ41" s="12">
        <f t="shared" ref="AJ41:AX41" si="59">AJ37+AJ40</f>
        <v>0</v>
      </c>
      <c r="AK41" s="12">
        <f t="shared" si="59"/>
        <v>0</v>
      </c>
      <c r="AL41" s="12">
        <f t="shared" si="59"/>
        <v>0</v>
      </c>
      <c r="AM41" s="12">
        <f t="shared" si="59"/>
        <v>0</v>
      </c>
      <c r="AN41" s="12">
        <f t="shared" si="59"/>
        <v>0</v>
      </c>
      <c r="AO41" s="12">
        <f t="shared" si="59"/>
        <v>0</v>
      </c>
      <c r="AP41" s="12">
        <f t="shared" si="59"/>
        <v>0</v>
      </c>
      <c r="AQ41" s="12">
        <f t="shared" si="59"/>
        <v>0</v>
      </c>
      <c r="AR41" s="12">
        <f t="shared" si="59"/>
        <v>0</v>
      </c>
      <c r="AS41" s="12">
        <f t="shared" si="59"/>
        <v>0</v>
      </c>
      <c r="AT41" s="12">
        <f t="shared" si="59"/>
        <v>0</v>
      </c>
      <c r="AU41" s="12">
        <f t="shared" si="59"/>
        <v>0</v>
      </c>
      <c r="AV41" s="12">
        <f t="shared" si="59"/>
        <v>0</v>
      </c>
      <c r="AW41" s="12">
        <f t="shared" si="59"/>
        <v>0</v>
      </c>
      <c r="AX41" s="12">
        <f t="shared" si="59"/>
        <v>0</v>
      </c>
      <c r="BA41" s="19" t="s">
        <v>184</v>
      </c>
      <c r="BB41" s="12">
        <f>$B21-AI41</f>
        <v>0</v>
      </c>
      <c r="BC41" s="12">
        <f t="shared" ref="BC41:BQ42" si="60">$B21-AJ41</f>
        <v>0</v>
      </c>
      <c r="BD41" s="12">
        <f t="shared" si="60"/>
        <v>0</v>
      </c>
      <c r="BE41" s="12">
        <f t="shared" si="60"/>
        <v>0</v>
      </c>
      <c r="BF41" s="12">
        <f t="shared" si="60"/>
        <v>0</v>
      </c>
      <c r="BG41" s="12">
        <f t="shared" si="60"/>
        <v>0</v>
      </c>
      <c r="BH41" s="12">
        <f t="shared" si="60"/>
        <v>0</v>
      </c>
      <c r="BI41" s="12">
        <f t="shared" si="60"/>
        <v>0</v>
      </c>
      <c r="BJ41" s="12">
        <f t="shared" si="60"/>
        <v>0</v>
      </c>
      <c r="BK41" s="12">
        <f t="shared" si="60"/>
        <v>0</v>
      </c>
      <c r="BL41" s="12">
        <f t="shared" si="60"/>
        <v>0</v>
      </c>
      <c r="BM41" s="12">
        <f t="shared" si="60"/>
        <v>0</v>
      </c>
      <c r="BN41" s="12">
        <f t="shared" si="60"/>
        <v>0</v>
      </c>
      <c r="BO41" s="12">
        <f t="shared" si="60"/>
        <v>0</v>
      </c>
      <c r="BP41" s="12">
        <f t="shared" si="60"/>
        <v>0</v>
      </c>
      <c r="BQ41" s="12">
        <f t="shared" si="60"/>
        <v>0</v>
      </c>
    </row>
    <row r="42" spans="1:70">
      <c r="F42" s="19" t="s">
        <v>121</v>
      </c>
      <c r="G42" s="19"/>
      <c r="H42" s="21">
        <f>H40-H41</f>
        <v>0</v>
      </c>
      <c r="I42" s="21">
        <f t="shared" ref="I42:W42" si="61">I40-I41</f>
        <v>0</v>
      </c>
      <c r="J42" s="21">
        <f t="shared" si="61"/>
        <v>0</v>
      </c>
      <c r="K42" s="21">
        <f t="shared" si="61"/>
        <v>0</v>
      </c>
      <c r="L42" s="21">
        <f t="shared" si="61"/>
        <v>0</v>
      </c>
      <c r="M42" s="21">
        <f t="shared" si="61"/>
        <v>0</v>
      </c>
      <c r="N42" s="21">
        <f t="shared" si="61"/>
        <v>0</v>
      </c>
      <c r="O42" s="21">
        <f t="shared" si="61"/>
        <v>0</v>
      </c>
      <c r="P42" s="21">
        <f t="shared" si="61"/>
        <v>0</v>
      </c>
      <c r="Q42" s="21">
        <f t="shared" si="61"/>
        <v>0</v>
      </c>
      <c r="R42" s="21">
        <f t="shared" si="61"/>
        <v>0</v>
      </c>
      <c r="S42" s="21">
        <f t="shared" si="61"/>
        <v>0</v>
      </c>
      <c r="T42" s="21">
        <f t="shared" si="61"/>
        <v>0</v>
      </c>
      <c r="U42" s="21">
        <f t="shared" si="61"/>
        <v>0</v>
      </c>
      <c r="V42" s="21">
        <f t="shared" si="61"/>
        <v>0</v>
      </c>
      <c r="W42" s="21">
        <f t="shared" si="61"/>
        <v>0</v>
      </c>
      <c r="AH42" s="8" t="s">
        <v>185</v>
      </c>
      <c r="AI42" s="4">
        <f>AI39-AI40+AI38</f>
        <v>0</v>
      </c>
      <c r="AJ42" s="4">
        <f t="shared" ref="AJ42:AX42" si="62">AJ39-AJ40+AJ38</f>
        <v>0</v>
      </c>
      <c r="AK42" s="4">
        <f t="shared" si="62"/>
        <v>0</v>
      </c>
      <c r="AL42" s="4">
        <f t="shared" si="62"/>
        <v>0</v>
      </c>
      <c r="AM42" s="4">
        <f t="shared" si="62"/>
        <v>0</v>
      </c>
      <c r="AN42" s="4">
        <f t="shared" si="62"/>
        <v>0</v>
      </c>
      <c r="AO42" s="4">
        <f t="shared" si="62"/>
        <v>0</v>
      </c>
      <c r="AP42" s="4">
        <f t="shared" si="62"/>
        <v>0</v>
      </c>
      <c r="AQ42" s="4">
        <f t="shared" si="62"/>
        <v>0</v>
      </c>
      <c r="AR42" s="4">
        <f t="shared" si="62"/>
        <v>0</v>
      </c>
      <c r="AS42" s="4">
        <f t="shared" si="62"/>
        <v>0</v>
      </c>
      <c r="AT42" s="4">
        <f t="shared" si="62"/>
        <v>0</v>
      </c>
      <c r="AU42" s="4">
        <f t="shared" si="62"/>
        <v>0</v>
      </c>
      <c r="AV42" s="4">
        <f t="shared" si="62"/>
        <v>0</v>
      </c>
      <c r="AW42" s="4">
        <f t="shared" si="62"/>
        <v>0</v>
      </c>
      <c r="AX42" s="4">
        <f t="shared" si="62"/>
        <v>0</v>
      </c>
      <c r="BA42" s="8" t="s">
        <v>185</v>
      </c>
      <c r="BB42" s="4">
        <f>$B22-AI42</f>
        <v>0</v>
      </c>
      <c r="BC42" s="4">
        <f t="shared" si="60"/>
        <v>0</v>
      </c>
      <c r="BD42" s="4">
        <f t="shared" si="60"/>
        <v>0</v>
      </c>
      <c r="BE42" s="4">
        <f t="shared" si="60"/>
        <v>0</v>
      </c>
      <c r="BF42" s="4">
        <f t="shared" si="60"/>
        <v>0</v>
      </c>
      <c r="BG42" s="4">
        <f t="shared" si="60"/>
        <v>0</v>
      </c>
      <c r="BH42" s="4">
        <f t="shared" si="60"/>
        <v>0</v>
      </c>
      <c r="BI42" s="4">
        <f t="shared" si="60"/>
        <v>0</v>
      </c>
      <c r="BJ42" s="4">
        <f t="shared" si="60"/>
        <v>0</v>
      </c>
      <c r="BK42" s="4">
        <f t="shared" si="60"/>
        <v>0</v>
      </c>
      <c r="BL42" s="4">
        <f t="shared" si="60"/>
        <v>0</v>
      </c>
      <c r="BM42" s="4">
        <f t="shared" si="60"/>
        <v>0</v>
      </c>
      <c r="BN42" s="4">
        <f t="shared" si="60"/>
        <v>0</v>
      </c>
      <c r="BO42" s="4">
        <f t="shared" si="60"/>
        <v>0</v>
      </c>
      <c r="BP42" s="4">
        <f t="shared" si="60"/>
        <v>0</v>
      </c>
      <c r="BQ42" s="4">
        <f t="shared" si="60"/>
        <v>0</v>
      </c>
    </row>
    <row r="43" spans="1:70">
      <c r="A43" t="s">
        <v>131</v>
      </c>
      <c r="B43" s="3" t="e">
        <f>$ED$31/ED32</f>
        <v>#DIV/0!</v>
      </c>
      <c r="F43" s="20" t="s">
        <v>181</v>
      </c>
      <c r="G43" s="20"/>
      <c r="H43" s="22" t="e">
        <f t="shared" ref="H43:W43" si="63">(H34+H37-H35-H36)*$B$13/2</f>
        <v>#DIV/0!</v>
      </c>
      <c r="I43" s="22" t="e">
        <f t="shared" si="63"/>
        <v>#DIV/0!</v>
      </c>
      <c r="J43" s="22" t="e">
        <f t="shared" si="63"/>
        <v>#DIV/0!</v>
      </c>
      <c r="K43" s="22" t="e">
        <f t="shared" si="63"/>
        <v>#DIV/0!</v>
      </c>
      <c r="L43" s="22" t="e">
        <f t="shared" si="63"/>
        <v>#DIV/0!</v>
      </c>
      <c r="M43" s="22" t="e">
        <f t="shared" si="63"/>
        <v>#DIV/0!</v>
      </c>
      <c r="N43" s="22" t="e">
        <f t="shared" si="63"/>
        <v>#DIV/0!</v>
      </c>
      <c r="O43" s="22" t="e">
        <f t="shared" si="63"/>
        <v>#DIV/0!</v>
      </c>
      <c r="P43" s="22" t="e">
        <f t="shared" si="63"/>
        <v>#DIV/0!</v>
      </c>
      <c r="Q43" s="22" t="e">
        <f t="shared" si="63"/>
        <v>#DIV/0!</v>
      </c>
      <c r="R43" s="22" t="e">
        <f t="shared" si="63"/>
        <v>#DIV/0!</v>
      </c>
      <c r="S43" s="22" t="e">
        <f t="shared" si="63"/>
        <v>#DIV/0!</v>
      </c>
      <c r="T43" s="22" t="e">
        <f t="shared" si="63"/>
        <v>#DIV/0!</v>
      </c>
      <c r="U43" s="22" t="e">
        <f t="shared" si="63"/>
        <v>#DIV/0!</v>
      </c>
      <c r="V43" s="22" t="e">
        <f t="shared" si="63"/>
        <v>#DIV/0!</v>
      </c>
      <c r="W43" s="22" t="e">
        <f t="shared" si="63"/>
        <v>#DIV/0!</v>
      </c>
    </row>
    <row r="44" spans="1:70">
      <c r="A44" t="s">
        <v>132</v>
      </c>
      <c r="B44" s="3" t="e">
        <f>$EG$31/EG32</f>
        <v>#DIV/0!</v>
      </c>
      <c r="F44" s="7" t="s">
        <v>90</v>
      </c>
      <c r="G44" s="7"/>
      <c r="H44" s="39">
        <f t="shared" ref="H44:W44" si="64">AI53</f>
        <v>0</v>
      </c>
      <c r="I44" s="39">
        <f t="shared" si="64"/>
        <v>0</v>
      </c>
      <c r="J44" s="39">
        <f t="shared" si="64"/>
        <v>0</v>
      </c>
      <c r="K44" s="39">
        <f t="shared" si="64"/>
        <v>0</v>
      </c>
      <c r="L44" s="39">
        <f t="shared" si="64"/>
        <v>0</v>
      </c>
      <c r="M44" s="39">
        <f t="shared" si="64"/>
        <v>0</v>
      </c>
      <c r="N44" s="39">
        <f t="shared" si="64"/>
        <v>0</v>
      </c>
      <c r="O44" s="39">
        <f t="shared" si="64"/>
        <v>0</v>
      </c>
      <c r="P44" s="39">
        <f t="shared" si="64"/>
        <v>0</v>
      </c>
      <c r="Q44" s="39">
        <f t="shared" si="64"/>
        <v>0</v>
      </c>
      <c r="R44" s="39">
        <f t="shared" si="64"/>
        <v>0</v>
      </c>
      <c r="S44" s="39">
        <f t="shared" si="64"/>
        <v>0</v>
      </c>
      <c r="T44" s="39">
        <f t="shared" si="64"/>
        <v>0</v>
      </c>
      <c r="U44" s="39">
        <f t="shared" si="64"/>
        <v>0</v>
      </c>
      <c r="V44" s="39">
        <f t="shared" si="64"/>
        <v>0</v>
      </c>
      <c r="W44" s="39">
        <f t="shared" si="64"/>
        <v>0</v>
      </c>
      <c r="AH44" t="s">
        <v>186</v>
      </c>
    </row>
    <row r="45" spans="1:70">
      <c r="A45" t="s">
        <v>133</v>
      </c>
      <c r="B45" s="3" t="e">
        <f>$EE$31/EE32</f>
        <v>#DIV/0!</v>
      </c>
      <c r="P45" s="2"/>
      <c r="Q45" s="2"/>
      <c r="R45" s="2"/>
      <c r="AH45" s="9" t="s">
        <v>174</v>
      </c>
      <c r="AI45" s="10" t="str">
        <f>AI1</f>
        <v>Jonny</v>
      </c>
      <c r="AJ45" s="10" t="str">
        <f t="shared" ref="AJ45:AX45" si="65">AJ1</f>
        <v>Marius</v>
      </c>
      <c r="AK45" s="10" t="str">
        <f t="shared" si="65"/>
        <v>Max</v>
      </c>
      <c r="AL45" s="10" t="str">
        <f t="shared" si="65"/>
        <v>Dan</v>
      </c>
      <c r="AM45" s="10" t="str">
        <f t="shared" si="65"/>
        <v>Apat</v>
      </c>
      <c r="AN45" s="10" t="str">
        <f t="shared" si="65"/>
        <v>Ed</v>
      </c>
      <c r="AO45" s="10" t="str">
        <f t="shared" si="65"/>
        <v>Joe</v>
      </c>
      <c r="AP45" s="10" t="str">
        <f t="shared" si="65"/>
        <v>Nate</v>
      </c>
      <c r="AQ45" s="10" t="str">
        <f t="shared" si="65"/>
        <v>Matt</v>
      </c>
      <c r="AR45" s="10" t="str">
        <f t="shared" si="65"/>
        <v>Player</v>
      </c>
      <c r="AS45" s="10" t="str">
        <f t="shared" si="65"/>
        <v>Player</v>
      </c>
      <c r="AT45" s="10" t="str">
        <f t="shared" si="65"/>
        <v>Player</v>
      </c>
      <c r="AU45" s="10" t="str">
        <f t="shared" si="65"/>
        <v>Player</v>
      </c>
      <c r="AV45" s="10" t="str">
        <f t="shared" si="65"/>
        <v>Player</v>
      </c>
      <c r="AW45" s="10" t="str">
        <f t="shared" si="65"/>
        <v>Player</v>
      </c>
      <c r="AX45" s="10" t="str">
        <f t="shared" si="65"/>
        <v>Player</v>
      </c>
      <c r="AY45" s="36"/>
      <c r="BA45" s="9" t="s">
        <v>174</v>
      </c>
      <c r="BB45" s="10" t="s">
        <v>8</v>
      </c>
      <c r="BC45" s="10" t="s">
        <v>9</v>
      </c>
      <c r="BD45" s="10" t="s">
        <v>10</v>
      </c>
      <c r="BE45" s="10" t="s">
        <v>11</v>
      </c>
      <c r="BF45" s="10" t="s">
        <v>12</v>
      </c>
      <c r="BG45" s="10" t="s">
        <v>13</v>
      </c>
      <c r="BH45" s="10" t="s">
        <v>14</v>
      </c>
      <c r="BI45" s="10" t="s">
        <v>15</v>
      </c>
      <c r="BJ45" s="10" t="s">
        <v>16</v>
      </c>
      <c r="BK45" s="10" t="s">
        <v>17</v>
      </c>
      <c r="BL45" s="10" t="s">
        <v>18</v>
      </c>
      <c r="BM45" s="10" t="s">
        <v>19</v>
      </c>
      <c r="BN45" s="10" t="s">
        <v>20</v>
      </c>
      <c r="BO45" s="10" t="s">
        <v>21</v>
      </c>
      <c r="BP45" s="10" t="s">
        <v>22</v>
      </c>
      <c r="BQ45" s="10" t="s">
        <v>23</v>
      </c>
      <c r="BR45" s="36"/>
    </row>
    <row r="46" spans="1:70">
      <c r="A46" t="s">
        <v>134</v>
      </c>
      <c r="B46" s="3" t="e">
        <f>$EF$31/EF32</f>
        <v>#DIV/0!</v>
      </c>
      <c r="AH46" s="19" t="s">
        <v>146</v>
      </c>
      <c r="AI46" s="21">
        <f>IF(AI41&gt;0,AI35/AI41,0)</f>
        <v>0</v>
      </c>
      <c r="AJ46" s="21">
        <f t="shared" ref="AJ46:AX47" si="66">IF(AJ41&gt;0,AJ35/AJ41,0)</f>
        <v>0</v>
      </c>
      <c r="AK46" s="21">
        <f t="shared" si="66"/>
        <v>0</v>
      </c>
      <c r="AL46" s="21">
        <f t="shared" si="66"/>
        <v>0</v>
      </c>
      <c r="AM46" s="21">
        <f t="shared" si="66"/>
        <v>0</v>
      </c>
      <c r="AN46" s="21">
        <f t="shared" si="66"/>
        <v>0</v>
      </c>
      <c r="AO46" s="21">
        <f t="shared" si="66"/>
        <v>0</v>
      </c>
      <c r="AP46" s="21">
        <f t="shared" si="66"/>
        <v>0</v>
      </c>
      <c r="AQ46" s="21">
        <f t="shared" si="66"/>
        <v>0</v>
      </c>
      <c r="AR46" s="21">
        <f t="shared" si="66"/>
        <v>0</v>
      </c>
      <c r="AS46" s="21">
        <f t="shared" si="66"/>
        <v>0</v>
      </c>
      <c r="AT46" s="21">
        <f t="shared" si="66"/>
        <v>0</v>
      </c>
      <c r="AU46" s="21">
        <f t="shared" si="66"/>
        <v>0</v>
      </c>
      <c r="AV46" s="21">
        <f t="shared" si="66"/>
        <v>0</v>
      </c>
      <c r="AW46" s="21">
        <f t="shared" si="66"/>
        <v>0</v>
      </c>
      <c r="AX46" s="21">
        <f t="shared" si="66"/>
        <v>0</v>
      </c>
      <c r="AY46" s="2"/>
      <c r="AZ46" s="2"/>
      <c r="BA46" s="19" t="s">
        <v>146</v>
      </c>
      <c r="BB46" s="21" t="e">
        <f>BB35/BB41</f>
        <v>#DIV/0!</v>
      </c>
      <c r="BC46" s="21" t="e">
        <f t="shared" ref="BC46:BQ47" si="67">BC35/BC41</f>
        <v>#DIV/0!</v>
      </c>
      <c r="BD46" s="21" t="e">
        <f t="shared" si="67"/>
        <v>#DIV/0!</v>
      </c>
      <c r="BE46" s="21" t="e">
        <f t="shared" si="67"/>
        <v>#DIV/0!</v>
      </c>
      <c r="BF46" s="21" t="e">
        <f t="shared" si="67"/>
        <v>#DIV/0!</v>
      </c>
      <c r="BG46" s="21" t="e">
        <f t="shared" si="67"/>
        <v>#DIV/0!</v>
      </c>
      <c r="BH46" s="21" t="e">
        <f t="shared" si="67"/>
        <v>#DIV/0!</v>
      </c>
      <c r="BI46" s="21" t="e">
        <f t="shared" si="67"/>
        <v>#DIV/0!</v>
      </c>
      <c r="BJ46" s="21" t="e">
        <f t="shared" si="67"/>
        <v>#DIV/0!</v>
      </c>
      <c r="BK46" s="21" t="e">
        <f t="shared" si="67"/>
        <v>#DIV/0!</v>
      </c>
      <c r="BL46" s="21" t="e">
        <f t="shared" si="67"/>
        <v>#DIV/0!</v>
      </c>
      <c r="BM46" s="21" t="e">
        <f t="shared" si="67"/>
        <v>#DIV/0!</v>
      </c>
      <c r="BN46" s="21" t="e">
        <f t="shared" si="67"/>
        <v>#DIV/0!</v>
      </c>
      <c r="BO46" s="21" t="e">
        <f t="shared" si="67"/>
        <v>#DIV/0!</v>
      </c>
      <c r="BP46" s="21" t="e">
        <f t="shared" si="67"/>
        <v>#DIV/0!</v>
      </c>
      <c r="BQ46" s="21" t="e">
        <f t="shared" si="67"/>
        <v>#DIV/0!</v>
      </c>
      <c r="BR46" s="2"/>
    </row>
    <row r="47" spans="1:70">
      <c r="B47" s="3"/>
      <c r="P47" s="2"/>
      <c r="Q47" s="2"/>
      <c r="R47" s="2"/>
      <c r="AH47" s="20" t="s">
        <v>104</v>
      </c>
      <c r="AI47" s="22">
        <f>IF(AI42&gt;0,AI36/AI42,0)</f>
        <v>0</v>
      </c>
      <c r="AJ47" s="22">
        <f t="shared" si="66"/>
        <v>0</v>
      </c>
      <c r="AK47" s="22">
        <f t="shared" si="66"/>
        <v>0</v>
      </c>
      <c r="AL47" s="22">
        <f t="shared" si="66"/>
        <v>0</v>
      </c>
      <c r="AM47" s="22">
        <f t="shared" si="66"/>
        <v>0</v>
      </c>
      <c r="AN47" s="22">
        <f t="shared" si="66"/>
        <v>0</v>
      </c>
      <c r="AO47" s="22">
        <f t="shared" si="66"/>
        <v>0</v>
      </c>
      <c r="AP47" s="22">
        <f t="shared" si="66"/>
        <v>0</v>
      </c>
      <c r="AQ47" s="22">
        <f t="shared" si="66"/>
        <v>0</v>
      </c>
      <c r="AR47" s="22">
        <f t="shared" si="66"/>
        <v>0</v>
      </c>
      <c r="AS47" s="22">
        <f t="shared" si="66"/>
        <v>0</v>
      </c>
      <c r="AT47" s="22">
        <f t="shared" si="66"/>
        <v>0</v>
      </c>
      <c r="AU47" s="22">
        <f t="shared" si="66"/>
        <v>0</v>
      </c>
      <c r="AV47" s="22">
        <f t="shared" si="66"/>
        <v>0</v>
      </c>
      <c r="AW47" s="22">
        <f t="shared" si="66"/>
        <v>0</v>
      </c>
      <c r="AX47" s="22">
        <f t="shared" si="66"/>
        <v>0</v>
      </c>
      <c r="AY47" s="2"/>
      <c r="AZ47" s="2"/>
      <c r="BA47" s="20" t="s">
        <v>104</v>
      </c>
      <c r="BB47" s="22" t="e">
        <f>BB36/BB42</f>
        <v>#DIV/0!</v>
      </c>
      <c r="BC47" s="22" t="e">
        <f t="shared" si="67"/>
        <v>#DIV/0!</v>
      </c>
      <c r="BD47" s="22" t="e">
        <f t="shared" si="67"/>
        <v>#DIV/0!</v>
      </c>
      <c r="BE47" s="22" t="e">
        <f t="shared" si="67"/>
        <v>#DIV/0!</v>
      </c>
      <c r="BF47" s="22" t="e">
        <f t="shared" si="67"/>
        <v>#DIV/0!</v>
      </c>
      <c r="BG47" s="22" t="e">
        <f t="shared" si="67"/>
        <v>#DIV/0!</v>
      </c>
      <c r="BH47" s="22" t="e">
        <f t="shared" si="67"/>
        <v>#DIV/0!</v>
      </c>
      <c r="BI47" s="22" t="e">
        <f t="shared" si="67"/>
        <v>#DIV/0!</v>
      </c>
      <c r="BJ47" s="22" t="e">
        <f t="shared" si="67"/>
        <v>#DIV/0!</v>
      </c>
      <c r="BK47" s="22" t="e">
        <f t="shared" si="67"/>
        <v>#DIV/0!</v>
      </c>
      <c r="BL47" s="22" t="e">
        <f t="shared" si="67"/>
        <v>#DIV/0!</v>
      </c>
      <c r="BM47" s="22" t="e">
        <f t="shared" si="67"/>
        <v>#DIV/0!</v>
      </c>
      <c r="BN47" s="22" t="e">
        <f t="shared" si="67"/>
        <v>#DIV/0!</v>
      </c>
      <c r="BO47" s="22" t="e">
        <f t="shared" si="67"/>
        <v>#DIV/0!</v>
      </c>
      <c r="BP47" s="22" t="e">
        <f t="shared" si="67"/>
        <v>#DIV/0!</v>
      </c>
      <c r="BQ47" s="22" t="e">
        <f t="shared" si="67"/>
        <v>#DIV/0!</v>
      </c>
      <c r="BR47" s="2"/>
    </row>
    <row r="48" spans="1:70">
      <c r="A48" t="s">
        <v>135</v>
      </c>
      <c r="B48" s="3" t="e">
        <f>MAX(ROUND(B43/2,0),B43-ROUND(B43/2,0))</f>
        <v>#DIV/0!</v>
      </c>
      <c r="AH48" s="19" t="s">
        <v>178</v>
      </c>
      <c r="AI48" s="21">
        <f>IF(AI42&gt;0,AI37/AI42,0)</f>
        <v>0</v>
      </c>
      <c r="AJ48" s="21">
        <f t="shared" ref="AJ48:AX48" si="68">IF(AJ42&gt;0,AJ37/AJ42,0)</f>
        <v>0</v>
      </c>
      <c r="AK48" s="21">
        <f t="shared" si="68"/>
        <v>0</v>
      </c>
      <c r="AL48" s="21">
        <f t="shared" si="68"/>
        <v>0</v>
      </c>
      <c r="AM48" s="21">
        <f t="shared" si="68"/>
        <v>0</v>
      </c>
      <c r="AN48" s="21">
        <f t="shared" si="68"/>
        <v>0</v>
      </c>
      <c r="AO48" s="21">
        <f t="shared" si="68"/>
        <v>0</v>
      </c>
      <c r="AP48" s="21">
        <f t="shared" si="68"/>
        <v>0</v>
      </c>
      <c r="AQ48" s="21">
        <f t="shared" si="68"/>
        <v>0</v>
      </c>
      <c r="AR48" s="21">
        <f t="shared" si="68"/>
        <v>0</v>
      </c>
      <c r="AS48" s="21">
        <f t="shared" si="68"/>
        <v>0</v>
      </c>
      <c r="AT48" s="21">
        <f t="shared" si="68"/>
        <v>0</v>
      </c>
      <c r="AU48" s="21">
        <f t="shared" si="68"/>
        <v>0</v>
      </c>
      <c r="AV48" s="21">
        <f t="shared" si="68"/>
        <v>0</v>
      </c>
      <c r="AW48" s="21">
        <f t="shared" si="68"/>
        <v>0</v>
      </c>
      <c r="AX48" s="21">
        <f t="shared" si="68"/>
        <v>0</v>
      </c>
      <c r="AY48" s="2"/>
      <c r="AZ48" s="2"/>
      <c r="BA48" s="19" t="s">
        <v>178</v>
      </c>
      <c r="BB48" s="21" t="e">
        <f>BB37/BB42</f>
        <v>#DIV/0!</v>
      </c>
      <c r="BC48" s="21" t="e">
        <f t="shared" ref="BC48:BQ48" si="69">BC37/BC42</f>
        <v>#DIV/0!</v>
      </c>
      <c r="BD48" s="21" t="e">
        <f t="shared" si="69"/>
        <v>#DIV/0!</v>
      </c>
      <c r="BE48" s="21" t="e">
        <f t="shared" si="69"/>
        <v>#DIV/0!</v>
      </c>
      <c r="BF48" s="21" t="e">
        <f t="shared" si="69"/>
        <v>#DIV/0!</v>
      </c>
      <c r="BG48" s="21" t="e">
        <f t="shared" si="69"/>
        <v>#DIV/0!</v>
      </c>
      <c r="BH48" s="21" t="e">
        <f t="shared" si="69"/>
        <v>#DIV/0!</v>
      </c>
      <c r="BI48" s="21" t="e">
        <f t="shared" si="69"/>
        <v>#DIV/0!</v>
      </c>
      <c r="BJ48" s="21" t="e">
        <f t="shared" si="69"/>
        <v>#DIV/0!</v>
      </c>
      <c r="BK48" s="21" t="e">
        <f t="shared" si="69"/>
        <v>#DIV/0!</v>
      </c>
      <c r="BL48" s="21" t="e">
        <f t="shared" si="69"/>
        <v>#DIV/0!</v>
      </c>
      <c r="BM48" s="21" t="e">
        <f t="shared" si="69"/>
        <v>#DIV/0!</v>
      </c>
      <c r="BN48" s="21" t="e">
        <f t="shared" si="69"/>
        <v>#DIV/0!</v>
      </c>
      <c r="BO48" s="21" t="e">
        <f t="shared" si="69"/>
        <v>#DIV/0!</v>
      </c>
      <c r="BP48" s="21" t="e">
        <f t="shared" si="69"/>
        <v>#DIV/0!</v>
      </c>
      <c r="BQ48" s="21" t="e">
        <f t="shared" si="69"/>
        <v>#DIV/0!</v>
      </c>
      <c r="BR48" s="2"/>
    </row>
    <row r="49" spans="1:131">
      <c r="A49" t="s">
        <v>136</v>
      </c>
      <c r="B49" s="3" t="e">
        <f>MIN(ROUND(B43/2,0),B43-ROUND(B43/2,0))</f>
        <v>#DIV/0!</v>
      </c>
      <c r="AH49" s="8" t="s">
        <v>180</v>
      </c>
      <c r="AI49" s="23">
        <f>IF(AI41&gt;0,AI38/AI41,0)</f>
        <v>0</v>
      </c>
      <c r="AJ49" s="23">
        <f t="shared" ref="AJ49:AX49" si="70">IF(AJ41&gt;0,AJ38/AJ41,0)</f>
        <v>0</v>
      </c>
      <c r="AK49" s="23">
        <f t="shared" si="70"/>
        <v>0</v>
      </c>
      <c r="AL49" s="23">
        <f t="shared" si="70"/>
        <v>0</v>
      </c>
      <c r="AM49" s="23">
        <f t="shared" si="70"/>
        <v>0</v>
      </c>
      <c r="AN49" s="23">
        <f t="shared" si="70"/>
        <v>0</v>
      </c>
      <c r="AO49" s="23">
        <f t="shared" si="70"/>
        <v>0</v>
      </c>
      <c r="AP49" s="23">
        <f t="shared" si="70"/>
        <v>0</v>
      </c>
      <c r="AQ49" s="23">
        <f t="shared" si="70"/>
        <v>0</v>
      </c>
      <c r="AR49" s="23">
        <f t="shared" si="70"/>
        <v>0</v>
      </c>
      <c r="AS49" s="23">
        <f t="shared" si="70"/>
        <v>0</v>
      </c>
      <c r="AT49" s="23">
        <f t="shared" si="70"/>
        <v>0</v>
      </c>
      <c r="AU49" s="23">
        <f t="shared" si="70"/>
        <v>0</v>
      </c>
      <c r="AV49" s="23">
        <f t="shared" si="70"/>
        <v>0</v>
      </c>
      <c r="AW49" s="23">
        <f t="shared" si="70"/>
        <v>0</v>
      </c>
      <c r="AX49" s="23">
        <f t="shared" si="70"/>
        <v>0</v>
      </c>
      <c r="AY49" s="2"/>
      <c r="AZ49" s="2"/>
      <c r="BA49" s="8" t="s">
        <v>180</v>
      </c>
      <c r="BB49" s="23" t="e">
        <f>BB38/BB41</f>
        <v>#DIV/0!</v>
      </c>
      <c r="BC49" s="23" t="e">
        <f t="shared" ref="BC49:BQ49" si="71">BC38/BC41</f>
        <v>#DIV/0!</v>
      </c>
      <c r="BD49" s="23" t="e">
        <f t="shared" si="71"/>
        <v>#DIV/0!</v>
      </c>
      <c r="BE49" s="23" t="e">
        <f t="shared" si="71"/>
        <v>#DIV/0!</v>
      </c>
      <c r="BF49" s="23" t="e">
        <f t="shared" si="71"/>
        <v>#DIV/0!</v>
      </c>
      <c r="BG49" s="23" t="e">
        <f t="shared" si="71"/>
        <v>#DIV/0!</v>
      </c>
      <c r="BH49" s="23" t="e">
        <f t="shared" si="71"/>
        <v>#DIV/0!</v>
      </c>
      <c r="BI49" s="23" t="e">
        <f t="shared" si="71"/>
        <v>#DIV/0!</v>
      </c>
      <c r="BJ49" s="23" t="e">
        <f t="shared" si="71"/>
        <v>#DIV/0!</v>
      </c>
      <c r="BK49" s="23" t="e">
        <f t="shared" si="71"/>
        <v>#DIV/0!</v>
      </c>
      <c r="BL49" s="23" t="e">
        <f t="shared" si="71"/>
        <v>#DIV/0!</v>
      </c>
      <c r="BM49" s="23" t="e">
        <f t="shared" si="71"/>
        <v>#DIV/0!</v>
      </c>
      <c r="BN49" s="23" t="e">
        <f t="shared" si="71"/>
        <v>#DIV/0!</v>
      </c>
      <c r="BO49" s="23" t="e">
        <f t="shared" si="71"/>
        <v>#DIV/0!</v>
      </c>
      <c r="BP49" s="23" t="e">
        <f t="shared" si="71"/>
        <v>#DIV/0!</v>
      </c>
      <c r="BQ49" s="23" t="e">
        <f t="shared" si="71"/>
        <v>#DIV/0!</v>
      </c>
      <c r="BR49" s="2"/>
    </row>
    <row r="50" spans="1:131">
      <c r="A50" t="s">
        <v>137</v>
      </c>
      <c r="B50" s="3" t="e">
        <f>MAX(ROUND(B45/2,0),B45-ROUND(B45/2,0))</f>
        <v>#DIV/0!</v>
      </c>
    </row>
    <row r="51" spans="1:131">
      <c r="A51" t="s">
        <v>138</v>
      </c>
      <c r="B51" s="3" t="e">
        <f>MIN(ROUND(B45/2,0),B45-ROUND(B45/2,0))</f>
        <v>#DIV/0!</v>
      </c>
      <c r="AH51" t="s">
        <v>187</v>
      </c>
    </row>
    <row r="52" spans="1:131">
      <c r="AH52" s="24" t="s">
        <v>174</v>
      </c>
      <c r="AI52" s="10" t="s">
        <v>8</v>
      </c>
      <c r="AJ52" s="10" t="s">
        <v>9</v>
      </c>
      <c r="AK52" s="10" t="s">
        <v>10</v>
      </c>
      <c r="AL52" s="10" t="s">
        <v>11</v>
      </c>
      <c r="AM52" s="10" t="s">
        <v>12</v>
      </c>
      <c r="AN52" s="10" t="s">
        <v>13</v>
      </c>
      <c r="AO52" s="10" t="s">
        <v>14</v>
      </c>
      <c r="AP52" s="10" t="s">
        <v>15</v>
      </c>
      <c r="AQ52" s="10" t="s">
        <v>16</v>
      </c>
      <c r="AR52" s="10" t="s">
        <v>17</v>
      </c>
      <c r="AS52" s="10" t="s">
        <v>18</v>
      </c>
      <c r="AT52" s="10" t="s">
        <v>19</v>
      </c>
      <c r="AU52" s="10" t="s">
        <v>20</v>
      </c>
      <c r="AV52" s="10" t="s">
        <v>21</v>
      </c>
      <c r="AW52" s="10" t="s">
        <v>22</v>
      </c>
      <c r="AX52" s="10" t="s">
        <v>23</v>
      </c>
      <c r="AY52" s="36"/>
      <c r="BR52" s="36"/>
    </row>
    <row r="53" spans="1:131">
      <c r="AH53" s="19" t="s">
        <v>90</v>
      </c>
      <c r="AI53" s="12">
        <f>AI41+AI42</f>
        <v>0</v>
      </c>
      <c r="AJ53" s="12">
        <f t="shared" ref="AJ53:AX53" si="72">AJ41+AJ42</f>
        <v>0</v>
      </c>
      <c r="AK53" s="12">
        <f t="shared" si="72"/>
        <v>0</v>
      </c>
      <c r="AL53" s="12">
        <f t="shared" si="72"/>
        <v>0</v>
      </c>
      <c r="AM53" s="12">
        <f t="shared" si="72"/>
        <v>0</v>
      </c>
      <c r="AN53" s="12">
        <f t="shared" si="72"/>
        <v>0</v>
      </c>
      <c r="AO53" s="12">
        <f t="shared" si="72"/>
        <v>0</v>
      </c>
      <c r="AP53" s="12">
        <f t="shared" si="72"/>
        <v>0</v>
      </c>
      <c r="AQ53" s="12">
        <f t="shared" si="72"/>
        <v>0</v>
      </c>
      <c r="AR53" s="12">
        <f t="shared" si="72"/>
        <v>0</v>
      </c>
      <c r="AS53" s="12">
        <f t="shared" si="72"/>
        <v>0</v>
      </c>
      <c r="AT53" s="12">
        <f t="shared" si="72"/>
        <v>0</v>
      </c>
      <c r="AU53" s="12">
        <f t="shared" si="72"/>
        <v>0</v>
      </c>
      <c r="AV53" s="12">
        <f t="shared" si="72"/>
        <v>0</v>
      </c>
      <c r="AW53" s="12">
        <f t="shared" si="72"/>
        <v>0</v>
      </c>
      <c r="AX53" s="12">
        <f t="shared" si="72"/>
        <v>0</v>
      </c>
    </row>
    <row r="54" spans="1:131">
      <c r="AH54" s="20" t="s">
        <v>188</v>
      </c>
      <c r="AI54" s="22">
        <f>IF(H$31&gt;0,AI53/H$31,0)</f>
        <v>0</v>
      </c>
      <c r="AJ54" s="22">
        <f t="shared" ref="AJ54:AX54" si="73">IF(I$31&gt;0,AJ53/I$31,0)</f>
        <v>0</v>
      </c>
      <c r="AK54" s="22">
        <f t="shared" si="73"/>
        <v>0</v>
      </c>
      <c r="AL54" s="22">
        <f t="shared" si="73"/>
        <v>0</v>
      </c>
      <c r="AM54" s="22">
        <f t="shared" si="73"/>
        <v>0</v>
      </c>
      <c r="AN54" s="22">
        <f t="shared" si="73"/>
        <v>0</v>
      </c>
      <c r="AO54" s="22">
        <f t="shared" si="73"/>
        <v>0</v>
      </c>
      <c r="AP54" s="22">
        <f t="shared" si="73"/>
        <v>0</v>
      </c>
      <c r="AQ54" s="22">
        <f t="shared" si="73"/>
        <v>0</v>
      </c>
      <c r="AR54" s="22">
        <f t="shared" si="73"/>
        <v>0</v>
      </c>
      <c r="AS54" s="22">
        <f t="shared" si="73"/>
        <v>0</v>
      </c>
      <c r="AT54" s="22">
        <f t="shared" si="73"/>
        <v>0</v>
      </c>
      <c r="AU54" s="22">
        <f t="shared" si="73"/>
        <v>0</v>
      </c>
      <c r="AV54" s="22">
        <f t="shared" si="73"/>
        <v>0</v>
      </c>
      <c r="AW54" s="22">
        <f t="shared" si="73"/>
        <v>0</v>
      </c>
      <c r="AX54" s="22">
        <f t="shared" si="73"/>
        <v>0</v>
      </c>
      <c r="AY54" s="2"/>
      <c r="BR54" s="2"/>
    </row>
    <row r="55" spans="1:131">
      <c r="AH55" s="19" t="s">
        <v>86</v>
      </c>
      <c r="AI55" s="21">
        <f t="shared" ref="AI55:AX55" si="74">MIN(H40,15)+MIN(H41,15)</f>
        <v>0</v>
      </c>
      <c r="AJ55" s="21">
        <f t="shared" si="74"/>
        <v>0</v>
      </c>
      <c r="AK55" s="21">
        <f t="shared" si="74"/>
        <v>0</v>
      </c>
      <c r="AL55" s="21">
        <f t="shared" si="74"/>
        <v>0</v>
      </c>
      <c r="AM55" s="21">
        <f t="shared" si="74"/>
        <v>0</v>
      </c>
      <c r="AN55" s="21">
        <f t="shared" si="74"/>
        <v>0</v>
      </c>
      <c r="AO55" s="21">
        <f t="shared" si="74"/>
        <v>0</v>
      </c>
      <c r="AP55" s="21">
        <f t="shared" si="74"/>
        <v>0</v>
      </c>
      <c r="AQ55" s="21">
        <f t="shared" si="74"/>
        <v>0</v>
      </c>
      <c r="AR55" s="21">
        <f t="shared" si="74"/>
        <v>0</v>
      </c>
      <c r="AS55" s="21">
        <f t="shared" si="74"/>
        <v>0</v>
      </c>
      <c r="AT55" s="21">
        <f t="shared" si="74"/>
        <v>0</v>
      </c>
      <c r="AU55" s="21">
        <f t="shared" si="74"/>
        <v>0</v>
      </c>
      <c r="AV55" s="21">
        <f t="shared" si="74"/>
        <v>0</v>
      </c>
      <c r="AW55" s="21">
        <f t="shared" si="74"/>
        <v>0</v>
      </c>
      <c r="AX55" s="21">
        <f t="shared" si="74"/>
        <v>0</v>
      </c>
      <c r="AY55" s="2"/>
      <c r="BR55" s="2"/>
    </row>
    <row r="56" spans="1:131">
      <c r="AH56" s="20" t="s">
        <v>91</v>
      </c>
      <c r="AI56" s="37">
        <f>IF(AI55=0,40,AI55)</f>
        <v>40</v>
      </c>
      <c r="AJ56" s="37">
        <f t="shared" ref="AJ56:AX56" si="75">IF(AJ55=0,40,AJ55)</f>
        <v>40</v>
      </c>
      <c r="AK56" s="37">
        <f t="shared" si="75"/>
        <v>40</v>
      </c>
      <c r="AL56" s="37">
        <f t="shared" si="75"/>
        <v>40</v>
      </c>
      <c r="AM56" s="37">
        <f t="shared" si="75"/>
        <v>40</v>
      </c>
      <c r="AN56" s="37">
        <f t="shared" si="75"/>
        <v>40</v>
      </c>
      <c r="AO56" s="37">
        <f t="shared" si="75"/>
        <v>40</v>
      </c>
      <c r="AP56" s="37">
        <f t="shared" si="75"/>
        <v>40</v>
      </c>
      <c r="AQ56" s="37">
        <f t="shared" si="75"/>
        <v>40</v>
      </c>
      <c r="AR56" s="37">
        <f t="shared" si="75"/>
        <v>40</v>
      </c>
      <c r="AS56" s="37">
        <f t="shared" si="75"/>
        <v>40</v>
      </c>
      <c r="AT56" s="37">
        <f t="shared" si="75"/>
        <v>40</v>
      </c>
      <c r="AU56" s="37">
        <f t="shared" si="75"/>
        <v>40</v>
      </c>
      <c r="AV56" s="37">
        <f t="shared" si="75"/>
        <v>40</v>
      </c>
      <c r="AW56" s="37">
        <f t="shared" si="75"/>
        <v>40</v>
      </c>
      <c r="AX56" s="37">
        <f t="shared" si="75"/>
        <v>40</v>
      </c>
    </row>
    <row r="57" spans="1:131">
      <c r="AH57" s="19" t="s">
        <v>189</v>
      </c>
      <c r="AI57" s="21">
        <f>IF(H$31&gt;0,H34/(1-(1-H34)*(1-H36)),0)</f>
        <v>0</v>
      </c>
      <c r="AJ57" s="21">
        <f t="shared" ref="AJ57:AX57" si="76">IF(I$31&gt;0,I34/(1-(1-I34)*(1-I36)),0)</f>
        <v>0</v>
      </c>
      <c r="AK57" s="21">
        <f t="shared" si="76"/>
        <v>0</v>
      </c>
      <c r="AL57" s="21">
        <f t="shared" si="76"/>
        <v>0</v>
      </c>
      <c r="AM57" s="21">
        <f t="shared" si="76"/>
        <v>0</v>
      </c>
      <c r="AN57" s="21">
        <f t="shared" si="76"/>
        <v>0</v>
      </c>
      <c r="AO57" s="21">
        <f t="shared" si="76"/>
        <v>0</v>
      </c>
      <c r="AP57" s="21">
        <f t="shared" si="76"/>
        <v>0</v>
      </c>
      <c r="AQ57" s="21">
        <f t="shared" si="76"/>
        <v>0</v>
      </c>
      <c r="AR57" s="21">
        <f t="shared" si="76"/>
        <v>0</v>
      </c>
      <c r="AS57" s="21">
        <f t="shared" si="76"/>
        <v>0</v>
      </c>
      <c r="AT57" s="21">
        <f t="shared" si="76"/>
        <v>0</v>
      </c>
      <c r="AU57" s="21">
        <f t="shared" si="76"/>
        <v>0</v>
      </c>
      <c r="AV57" s="21">
        <f t="shared" si="76"/>
        <v>0</v>
      </c>
      <c r="AW57" s="21">
        <f t="shared" si="76"/>
        <v>0</v>
      </c>
      <c r="AX57" s="21">
        <f t="shared" si="76"/>
        <v>0</v>
      </c>
      <c r="AY57" s="2"/>
      <c r="BR57" s="2"/>
    </row>
    <row r="58" spans="1:131">
      <c r="AH58" s="8" t="s">
        <v>190</v>
      </c>
      <c r="AI58" s="23">
        <f>IF(H$31&gt;0,AI57*(1-H36),0)</f>
        <v>0</v>
      </c>
      <c r="AJ58" s="23">
        <f t="shared" ref="AJ58:AX58" si="77">IF(I$31&gt;0,AJ57*(1-I36),0)</f>
        <v>0</v>
      </c>
      <c r="AK58" s="23">
        <f t="shared" si="77"/>
        <v>0</v>
      </c>
      <c r="AL58" s="23">
        <f t="shared" si="77"/>
        <v>0</v>
      </c>
      <c r="AM58" s="23">
        <f t="shared" si="77"/>
        <v>0</v>
      </c>
      <c r="AN58" s="23">
        <f t="shared" si="77"/>
        <v>0</v>
      </c>
      <c r="AO58" s="23">
        <f t="shared" si="77"/>
        <v>0</v>
      </c>
      <c r="AP58" s="23">
        <f t="shared" si="77"/>
        <v>0</v>
      </c>
      <c r="AQ58" s="23">
        <f t="shared" si="77"/>
        <v>0</v>
      </c>
      <c r="AR58" s="23">
        <f t="shared" si="77"/>
        <v>0</v>
      </c>
      <c r="AS58" s="23">
        <f t="shared" si="77"/>
        <v>0</v>
      </c>
      <c r="AT58" s="23">
        <f t="shared" si="77"/>
        <v>0</v>
      </c>
      <c r="AU58" s="23">
        <f t="shared" si="77"/>
        <v>0</v>
      </c>
      <c r="AV58" s="23">
        <f t="shared" si="77"/>
        <v>0</v>
      </c>
      <c r="AW58" s="23">
        <f t="shared" si="77"/>
        <v>0</v>
      </c>
      <c r="AX58" s="23">
        <f t="shared" si="77"/>
        <v>0</v>
      </c>
      <c r="AY58" s="2"/>
      <c r="BR58" s="2"/>
    </row>
    <row r="59" spans="1:131">
      <c r="AH59" s="19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</row>
    <row r="60" spans="1:131">
      <c r="K60" s="2"/>
      <c r="L60" s="2"/>
      <c r="M60" s="2"/>
      <c r="N60" s="2"/>
      <c r="O60" s="2"/>
      <c r="Q60" s="2"/>
      <c r="R60" s="2"/>
      <c r="S60" s="2"/>
      <c r="T60" s="2"/>
      <c r="U60" s="2"/>
      <c r="V60" s="2"/>
      <c r="AF60" s="2"/>
      <c r="AH60" s="20" t="s">
        <v>191</v>
      </c>
      <c r="AI60" s="15">
        <f>H$31</f>
        <v>0</v>
      </c>
      <c r="AJ60" s="15">
        <f t="shared" ref="AJ60:AX60" si="78">I$31</f>
        <v>0</v>
      </c>
      <c r="AK60" s="15">
        <f t="shared" si="78"/>
        <v>0</v>
      </c>
      <c r="AL60" s="15">
        <f t="shared" si="78"/>
        <v>0</v>
      </c>
      <c r="AM60" s="15">
        <f t="shared" si="78"/>
        <v>0</v>
      </c>
      <c r="AN60" s="15">
        <f t="shared" si="78"/>
        <v>0</v>
      </c>
      <c r="AO60" s="15">
        <f t="shared" si="78"/>
        <v>0</v>
      </c>
      <c r="AP60" s="15">
        <f t="shared" si="78"/>
        <v>0</v>
      </c>
      <c r="AQ60" s="15">
        <f t="shared" si="78"/>
        <v>0</v>
      </c>
      <c r="AR60" s="15">
        <f t="shared" si="78"/>
        <v>0</v>
      </c>
      <c r="AS60" s="15">
        <f t="shared" si="78"/>
        <v>0</v>
      </c>
      <c r="AT60" s="15">
        <f t="shared" si="78"/>
        <v>0</v>
      </c>
      <c r="AU60" s="15">
        <f t="shared" si="78"/>
        <v>0</v>
      </c>
      <c r="AV60" s="15">
        <f t="shared" si="78"/>
        <v>0</v>
      </c>
      <c r="AW60" s="15">
        <f t="shared" si="78"/>
        <v>0</v>
      </c>
      <c r="AX60" s="15">
        <f t="shared" si="78"/>
        <v>0</v>
      </c>
    </row>
    <row r="61" spans="1:131">
      <c r="G61" s="2"/>
      <c r="K61" s="2"/>
      <c r="L61" s="2"/>
      <c r="M61" s="2"/>
      <c r="N61" s="2"/>
      <c r="O61" s="2"/>
      <c r="Q61" s="2"/>
      <c r="R61" s="2"/>
      <c r="S61" s="2"/>
      <c r="T61" s="2"/>
      <c r="U61" s="2"/>
      <c r="V61" s="2"/>
    </row>
    <row r="62" spans="1:131">
      <c r="G62" s="2"/>
      <c r="K62" s="2"/>
      <c r="L62" s="2"/>
      <c r="M62" s="2"/>
      <c r="N62" s="2"/>
      <c r="O62" s="2"/>
      <c r="Q62" s="2"/>
      <c r="R62" s="2"/>
      <c r="S62" s="2"/>
      <c r="T62" s="2"/>
      <c r="U62" s="2"/>
      <c r="V62" s="2"/>
    </row>
    <row r="63" spans="1:131">
      <c r="K63" s="2"/>
      <c r="L63" s="2"/>
      <c r="M63" s="2"/>
      <c r="N63" s="2"/>
      <c r="O63" s="2"/>
      <c r="Q63" s="2"/>
      <c r="R63" s="2"/>
      <c r="S63" s="2"/>
      <c r="T63" s="2"/>
      <c r="U63" s="2"/>
      <c r="V63" s="2"/>
    </row>
    <row r="64" spans="1:131">
      <c r="N64" s="2"/>
      <c r="O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DW64" s="2"/>
      <c r="DX64" s="2"/>
      <c r="DY64" s="2"/>
      <c r="DZ64" s="2"/>
      <c r="EA64" s="2"/>
    </row>
    <row r="67" spans="11:13">
      <c r="M67" s="2"/>
    </row>
    <row r="68" spans="11:13">
      <c r="M68" s="2"/>
    </row>
    <row r="69" spans="11:13">
      <c r="K69" s="2"/>
      <c r="L69" s="2"/>
      <c r="M69" s="2"/>
    </row>
    <row r="81" spans="8:10">
      <c r="H81" s="3"/>
      <c r="I81" s="3"/>
      <c r="J81" s="3"/>
    </row>
    <row r="82" spans="8:10">
      <c r="H82" s="3"/>
      <c r="I82" s="3"/>
      <c r="J82" s="3"/>
    </row>
    <row r="83" spans="8:10">
      <c r="H83" s="3"/>
      <c r="I83" s="3"/>
      <c r="J83" s="3"/>
    </row>
    <row r="84" spans="8:10">
      <c r="H84" s="3"/>
      <c r="I84" s="3"/>
      <c r="J84" s="3"/>
    </row>
  </sheetData>
  <mergeCells count="1">
    <mergeCell ref="B1:C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9C52-8CE7-4734-9BA8-ACD51305B113}">
  <dimension ref="A1:EG84"/>
  <sheetViews>
    <sheetView workbookViewId="0">
      <pane ySplit="1" topLeftCell="C2" activePane="bottomLeft" state="frozen"/>
      <selection pane="bottomLeft" activeCell="C12" sqref="C12"/>
      <selection activeCell="B1" sqref="B1"/>
    </sheetView>
  </sheetViews>
  <sheetFormatPr defaultRowHeight="14.45"/>
  <cols>
    <col min="1" max="1" width="22" bestFit="1" customWidth="1"/>
    <col min="2" max="2" width="7.140625" customWidth="1"/>
    <col min="3" max="3" width="14.7109375" customWidth="1"/>
    <col min="4" max="4" width="3.5703125" customWidth="1"/>
    <col min="5" max="5" width="11.7109375" customWidth="1"/>
    <col min="6" max="6" width="13.42578125" customWidth="1"/>
    <col min="7" max="7" width="7.5703125" customWidth="1"/>
    <col min="8" max="23" width="9.140625" customWidth="1"/>
    <col min="24" max="24" width="3" customWidth="1"/>
    <col min="25" max="25" width="10.42578125" bestFit="1" customWidth="1"/>
    <col min="26" max="26" width="13.28515625" bestFit="1" customWidth="1"/>
    <col min="27" max="27" width="10.7109375" customWidth="1"/>
    <col min="28" max="28" width="14.7109375" customWidth="1"/>
    <col min="29" max="29" width="8.28515625" customWidth="1"/>
    <col min="30" max="30" width="15.28515625" customWidth="1"/>
    <col min="31" max="31" width="28.140625" bestFit="1" customWidth="1"/>
    <col min="32" max="32" width="19.140625" customWidth="1"/>
    <col min="33" max="33" width="10" customWidth="1"/>
    <col min="34" max="34" width="13" customWidth="1"/>
    <col min="35" max="50" width="9.42578125" customWidth="1"/>
    <col min="51" max="51" width="3.7109375" customWidth="1"/>
    <col min="70" max="70" width="3.7109375" customWidth="1"/>
    <col min="89" max="89" width="2.42578125" customWidth="1"/>
    <col min="109" max="109" width="13.85546875" bestFit="1" customWidth="1"/>
    <col min="110" max="125" width="9.85546875" customWidth="1"/>
    <col min="127" max="127" width="11.5703125" bestFit="1" customWidth="1"/>
    <col min="128" max="128" width="8.42578125" customWidth="1"/>
    <col min="129" max="129" width="4" customWidth="1"/>
    <col min="130" max="133" width="10.7109375" customWidth="1"/>
    <col min="134" max="134" width="11" customWidth="1"/>
    <col min="135" max="135" width="12" customWidth="1"/>
    <col min="136" max="136" width="10.28515625" customWidth="1"/>
    <col min="137" max="137" width="11.28515625" customWidth="1"/>
  </cols>
  <sheetData>
    <row r="1" spans="1:137">
      <c r="A1" t="s">
        <v>140</v>
      </c>
      <c r="B1" s="48"/>
      <c r="C1" s="48"/>
      <c r="F1" s="25" t="s">
        <v>142</v>
      </c>
      <c r="G1" s="26" t="s">
        <v>143</v>
      </c>
      <c r="H1" s="27" t="str">
        <f>'Front Page'!F11</f>
        <v>Jonny</v>
      </c>
      <c r="I1" s="27" t="str">
        <f>'Front Page'!G11</f>
        <v>Marius</v>
      </c>
      <c r="J1" s="27" t="str">
        <f>'Front Page'!H11</f>
        <v>Max</v>
      </c>
      <c r="K1" s="27" t="str">
        <f>'Front Page'!I11</f>
        <v>Dan</v>
      </c>
      <c r="L1" s="27" t="str">
        <f>'Front Page'!J11</f>
        <v>Apat</v>
      </c>
      <c r="M1" s="27" t="str">
        <f>'Front Page'!K11</f>
        <v>Ed</v>
      </c>
      <c r="N1" s="27" t="str">
        <f>'Front Page'!L11</f>
        <v>Joe</v>
      </c>
      <c r="O1" s="27" t="str">
        <f>'Front Page'!M11</f>
        <v>Nate</v>
      </c>
      <c r="P1" s="27" t="str">
        <f>'Front Page'!N11</f>
        <v>Matt</v>
      </c>
      <c r="Q1" s="27" t="str">
        <f>'Front Page'!O11</f>
        <v>Player</v>
      </c>
      <c r="R1" s="27" t="str">
        <f>'Front Page'!P11</f>
        <v>Player</v>
      </c>
      <c r="S1" s="27" t="str">
        <f>'Front Page'!Q11</f>
        <v>Player</v>
      </c>
      <c r="T1" s="27" t="str">
        <f>'Front Page'!R11</f>
        <v>Player</v>
      </c>
      <c r="U1" s="27" t="str">
        <f>'Front Page'!S11</f>
        <v>Player</v>
      </c>
      <c r="V1" s="27" t="str">
        <f>'Front Page'!T11</f>
        <v>Player</v>
      </c>
      <c r="W1" s="27" t="str">
        <f>'Front Page'!U11</f>
        <v>Player</v>
      </c>
      <c r="Y1" s="9" t="s">
        <v>144</v>
      </c>
      <c r="Z1" s="18" t="s">
        <v>145</v>
      </c>
      <c r="AB1" t="s">
        <v>48</v>
      </c>
      <c r="AG1" t="s">
        <v>146</v>
      </c>
      <c r="AH1" s="9" t="s">
        <v>142</v>
      </c>
      <c r="AI1" s="10" t="str">
        <f>H1</f>
        <v>Jonny</v>
      </c>
      <c r="AJ1" s="10" t="str">
        <f t="shared" ref="AJ1:AX1" si="0">I1</f>
        <v>Marius</v>
      </c>
      <c r="AK1" s="10" t="str">
        <f t="shared" si="0"/>
        <v>Max</v>
      </c>
      <c r="AL1" s="10" t="str">
        <f t="shared" si="0"/>
        <v>Dan</v>
      </c>
      <c r="AM1" s="10" t="str">
        <f t="shared" si="0"/>
        <v>Apat</v>
      </c>
      <c r="AN1" s="10" t="str">
        <f t="shared" si="0"/>
        <v>Ed</v>
      </c>
      <c r="AO1" s="10" t="str">
        <f t="shared" si="0"/>
        <v>Joe</v>
      </c>
      <c r="AP1" s="10" t="str">
        <f t="shared" si="0"/>
        <v>Nate</v>
      </c>
      <c r="AQ1" s="10" t="str">
        <f t="shared" si="0"/>
        <v>Matt</v>
      </c>
      <c r="AR1" s="10" t="str">
        <f t="shared" si="0"/>
        <v>Player</v>
      </c>
      <c r="AS1" s="10" t="str">
        <f t="shared" si="0"/>
        <v>Player</v>
      </c>
      <c r="AT1" s="10" t="str">
        <f t="shared" si="0"/>
        <v>Player</v>
      </c>
      <c r="AU1" s="10" t="str">
        <f t="shared" si="0"/>
        <v>Player</v>
      </c>
      <c r="AV1" s="10" t="str">
        <f t="shared" si="0"/>
        <v>Player</v>
      </c>
      <c r="AW1" s="10" t="str">
        <f t="shared" si="0"/>
        <v>Player</v>
      </c>
      <c r="AX1" s="10" t="str">
        <f t="shared" si="0"/>
        <v>Player</v>
      </c>
      <c r="AY1" s="36"/>
      <c r="AZ1" t="s">
        <v>147</v>
      </c>
      <c r="BA1" s="9" t="s">
        <v>142</v>
      </c>
      <c r="BB1" s="10" t="str">
        <f>H1</f>
        <v>Jonny</v>
      </c>
      <c r="BC1" s="10" t="str">
        <f t="shared" ref="BC1:BQ1" si="1">I1</f>
        <v>Marius</v>
      </c>
      <c r="BD1" s="10" t="str">
        <f t="shared" si="1"/>
        <v>Max</v>
      </c>
      <c r="BE1" s="10" t="str">
        <f t="shared" si="1"/>
        <v>Dan</v>
      </c>
      <c r="BF1" s="10" t="str">
        <f t="shared" si="1"/>
        <v>Apat</v>
      </c>
      <c r="BG1" s="10" t="str">
        <f t="shared" si="1"/>
        <v>Ed</v>
      </c>
      <c r="BH1" s="10" t="str">
        <f t="shared" si="1"/>
        <v>Joe</v>
      </c>
      <c r="BI1" s="10" t="str">
        <f t="shared" si="1"/>
        <v>Nate</v>
      </c>
      <c r="BJ1" s="10" t="str">
        <f t="shared" si="1"/>
        <v>Matt</v>
      </c>
      <c r="BK1" s="10" t="str">
        <f t="shared" si="1"/>
        <v>Player</v>
      </c>
      <c r="BL1" s="10" t="str">
        <f t="shared" si="1"/>
        <v>Player</v>
      </c>
      <c r="BM1" s="10" t="str">
        <f t="shared" si="1"/>
        <v>Player</v>
      </c>
      <c r="BN1" s="10" t="str">
        <f t="shared" si="1"/>
        <v>Player</v>
      </c>
      <c r="BO1" s="10" t="str">
        <f t="shared" si="1"/>
        <v>Player</v>
      </c>
      <c r="BP1" s="10" t="str">
        <f t="shared" si="1"/>
        <v>Player</v>
      </c>
      <c r="BQ1" s="10" t="str">
        <f t="shared" si="1"/>
        <v>Player</v>
      </c>
      <c r="BR1" s="36"/>
      <c r="BS1" t="s">
        <v>148</v>
      </c>
      <c r="BT1" s="9" t="s">
        <v>142</v>
      </c>
      <c r="BU1" s="10" t="str">
        <f>H1</f>
        <v>Jonny</v>
      </c>
      <c r="BV1" s="10" t="str">
        <f t="shared" ref="BV1:CJ1" si="2">I1</f>
        <v>Marius</v>
      </c>
      <c r="BW1" s="10" t="str">
        <f t="shared" si="2"/>
        <v>Max</v>
      </c>
      <c r="BX1" s="10" t="str">
        <f t="shared" si="2"/>
        <v>Dan</v>
      </c>
      <c r="BY1" s="10" t="str">
        <f t="shared" si="2"/>
        <v>Apat</v>
      </c>
      <c r="BZ1" s="10" t="str">
        <f t="shared" si="2"/>
        <v>Ed</v>
      </c>
      <c r="CA1" s="10" t="str">
        <f t="shared" si="2"/>
        <v>Joe</v>
      </c>
      <c r="CB1" s="10" t="str">
        <f t="shared" si="2"/>
        <v>Nate</v>
      </c>
      <c r="CC1" s="10" t="str">
        <f t="shared" si="2"/>
        <v>Matt</v>
      </c>
      <c r="CD1" s="10" t="str">
        <f t="shared" si="2"/>
        <v>Player</v>
      </c>
      <c r="CE1" s="10" t="str">
        <f t="shared" si="2"/>
        <v>Player</v>
      </c>
      <c r="CF1" s="10" t="str">
        <f t="shared" si="2"/>
        <v>Player</v>
      </c>
      <c r="CG1" s="10" t="str">
        <f t="shared" si="2"/>
        <v>Player</v>
      </c>
      <c r="CH1" s="10" t="str">
        <f t="shared" si="2"/>
        <v>Player</v>
      </c>
      <c r="CI1" s="10" t="str">
        <f t="shared" si="2"/>
        <v>Player</v>
      </c>
      <c r="CJ1" s="10" t="str">
        <f t="shared" si="2"/>
        <v>Player</v>
      </c>
      <c r="CL1" t="s">
        <v>149</v>
      </c>
      <c r="CM1" s="9" t="s">
        <v>142</v>
      </c>
      <c r="CN1" s="10" t="str">
        <f>H1</f>
        <v>Jonny</v>
      </c>
      <c r="CO1" s="10" t="str">
        <f t="shared" ref="CO1:DC1" si="3">I1</f>
        <v>Marius</v>
      </c>
      <c r="CP1" s="10" t="str">
        <f t="shared" si="3"/>
        <v>Max</v>
      </c>
      <c r="CQ1" s="10" t="str">
        <f t="shared" si="3"/>
        <v>Dan</v>
      </c>
      <c r="CR1" s="10" t="str">
        <f t="shared" si="3"/>
        <v>Apat</v>
      </c>
      <c r="CS1" s="10" t="str">
        <f t="shared" si="3"/>
        <v>Ed</v>
      </c>
      <c r="CT1" s="10" t="str">
        <f t="shared" si="3"/>
        <v>Joe</v>
      </c>
      <c r="CU1" s="10" t="str">
        <f t="shared" si="3"/>
        <v>Nate</v>
      </c>
      <c r="CV1" s="10" t="str">
        <f t="shared" si="3"/>
        <v>Matt</v>
      </c>
      <c r="CW1" s="10" t="str">
        <f t="shared" si="3"/>
        <v>Player</v>
      </c>
      <c r="CX1" s="10" t="str">
        <f t="shared" si="3"/>
        <v>Player</v>
      </c>
      <c r="CY1" s="10" t="str">
        <f t="shared" si="3"/>
        <v>Player</v>
      </c>
      <c r="CZ1" s="10" t="str">
        <f t="shared" si="3"/>
        <v>Player</v>
      </c>
      <c r="DA1" s="10" t="str">
        <f t="shared" si="3"/>
        <v>Player</v>
      </c>
      <c r="DB1" s="10" t="str">
        <f t="shared" si="3"/>
        <v>Player</v>
      </c>
      <c r="DC1" s="10" t="str">
        <f t="shared" si="3"/>
        <v>Player</v>
      </c>
      <c r="DE1" t="s">
        <v>150</v>
      </c>
      <c r="DF1" s="9" t="s">
        <v>8</v>
      </c>
      <c r="DG1" s="9" t="s">
        <v>9</v>
      </c>
      <c r="DH1" s="9" t="s">
        <v>10</v>
      </c>
      <c r="DI1" s="9" t="s">
        <v>11</v>
      </c>
      <c r="DJ1" s="9" t="s">
        <v>12</v>
      </c>
      <c r="DK1" s="9" t="s">
        <v>13</v>
      </c>
      <c r="DL1" s="9" t="s">
        <v>14</v>
      </c>
      <c r="DM1" s="9" t="s">
        <v>15</v>
      </c>
      <c r="DN1" s="9" t="s">
        <v>16</v>
      </c>
      <c r="DO1" s="9" t="s">
        <v>17</v>
      </c>
      <c r="DP1" s="9" t="s">
        <v>18</v>
      </c>
      <c r="DQ1" s="9" t="s">
        <v>19</v>
      </c>
      <c r="DR1" s="9" t="s">
        <v>20</v>
      </c>
      <c r="DS1" s="9" t="s">
        <v>21</v>
      </c>
      <c r="DT1" s="9" t="s">
        <v>22</v>
      </c>
      <c r="DU1" s="9" t="s">
        <v>23</v>
      </c>
      <c r="DW1" t="s">
        <v>151</v>
      </c>
      <c r="DX1" s="10" t="s">
        <v>152</v>
      </c>
      <c r="DY1" s="10" t="str">
        <f>B5</f>
        <v>Us</v>
      </c>
      <c r="DZ1" s="10" t="s">
        <v>146</v>
      </c>
      <c r="EA1" s="10" t="s">
        <v>147</v>
      </c>
      <c r="EB1" s="10" t="s">
        <v>153</v>
      </c>
      <c r="EC1" s="10" t="s">
        <v>154</v>
      </c>
      <c r="ED1" s="9" t="s">
        <v>155</v>
      </c>
      <c r="EE1" s="10" t="s">
        <v>156</v>
      </c>
      <c r="EF1" s="10" t="s">
        <v>157</v>
      </c>
      <c r="EG1" s="18" t="s">
        <v>158</v>
      </c>
    </row>
    <row r="2" spans="1:137">
      <c r="A2" t="s">
        <v>159</v>
      </c>
      <c r="B2" s="28"/>
      <c r="E2" s="35" t="s">
        <v>160</v>
      </c>
      <c r="F2" s="11">
        <v>1</v>
      </c>
      <c r="G2" s="13">
        <v>0</v>
      </c>
      <c r="H2" s="12">
        <v>1</v>
      </c>
      <c r="I2" s="12">
        <v>1</v>
      </c>
      <c r="J2" s="12"/>
      <c r="K2" s="12">
        <v>1</v>
      </c>
      <c r="L2" s="12">
        <v>1</v>
      </c>
      <c r="M2" s="12"/>
      <c r="N2" s="12"/>
      <c r="O2" s="12"/>
      <c r="P2" s="12">
        <v>1</v>
      </c>
      <c r="Q2" s="12"/>
      <c r="R2" s="12"/>
      <c r="S2" s="12"/>
      <c r="T2" s="12"/>
      <c r="U2" s="12"/>
      <c r="V2" s="12"/>
      <c r="W2" s="12"/>
      <c r="Y2" s="12">
        <f>IF($F2&lt;$B$10+1,COUNTA($H2:$W2),0)</f>
        <v>5</v>
      </c>
      <c r="Z2" s="12" t="str">
        <f t="shared" ref="Z2:Z30" si="4">IF($Y2&gt;0,_xlfn.CONCAT($DY2," ",$DX2),"")</f>
        <v>Op hold</v>
      </c>
      <c r="AB2" t="s">
        <v>51</v>
      </c>
      <c r="AC2" s="2">
        <f>MAX(H43:W43)</f>
        <v>34.69047619047619</v>
      </c>
      <c r="AD2" s="30" t="str">
        <f>_xlfn.XLOOKUP(AC2,H43:W43,$H$33:$W$33)</f>
        <v>Max</v>
      </c>
      <c r="AE2" t="s">
        <v>52</v>
      </c>
      <c r="AH2" s="19">
        <f>$F2</f>
        <v>1</v>
      </c>
      <c r="AI2" s="12">
        <f t="shared" ref="AI2:AX17" si="5">H2*$DZ2</f>
        <v>0</v>
      </c>
      <c r="AJ2" s="12">
        <f t="shared" si="5"/>
        <v>0</v>
      </c>
      <c r="AK2" s="12">
        <f t="shared" si="5"/>
        <v>0</v>
      </c>
      <c r="AL2" s="12">
        <f t="shared" si="5"/>
        <v>0</v>
      </c>
      <c r="AM2" s="12">
        <f t="shared" si="5"/>
        <v>0</v>
      </c>
      <c r="AN2" s="12">
        <f t="shared" si="5"/>
        <v>0</v>
      </c>
      <c r="AO2" s="12">
        <f t="shared" si="5"/>
        <v>0</v>
      </c>
      <c r="AP2" s="12">
        <f t="shared" si="5"/>
        <v>0</v>
      </c>
      <c r="AQ2" s="12">
        <f t="shared" si="5"/>
        <v>0</v>
      </c>
      <c r="AR2" s="12">
        <f t="shared" si="5"/>
        <v>0</v>
      </c>
      <c r="AS2" s="12">
        <f t="shared" si="5"/>
        <v>0</v>
      </c>
      <c r="AT2" s="12">
        <f t="shared" si="5"/>
        <v>0</v>
      </c>
      <c r="AU2" s="12">
        <f t="shared" si="5"/>
        <v>0</v>
      </c>
      <c r="AV2" s="12">
        <f t="shared" si="5"/>
        <v>0</v>
      </c>
      <c r="AW2" s="12">
        <f t="shared" si="5"/>
        <v>0</v>
      </c>
      <c r="AX2" s="12">
        <f t="shared" si="5"/>
        <v>0</v>
      </c>
      <c r="BA2" s="19">
        <f>$F2</f>
        <v>1</v>
      </c>
      <c r="BB2" s="12">
        <f t="shared" ref="BB2:BQ17" si="6">H2*$EA2</f>
        <v>0</v>
      </c>
      <c r="BC2" s="12">
        <f t="shared" si="6"/>
        <v>0</v>
      </c>
      <c r="BD2" s="12">
        <f t="shared" si="6"/>
        <v>0</v>
      </c>
      <c r="BE2" s="12">
        <f t="shared" si="6"/>
        <v>0</v>
      </c>
      <c r="BF2" s="12">
        <f t="shared" si="6"/>
        <v>0</v>
      </c>
      <c r="BG2" s="12">
        <f t="shared" si="6"/>
        <v>0</v>
      </c>
      <c r="BH2" s="12">
        <f t="shared" si="6"/>
        <v>0</v>
      </c>
      <c r="BI2" s="12">
        <f t="shared" si="6"/>
        <v>0</v>
      </c>
      <c r="BJ2" s="12">
        <f t="shared" si="6"/>
        <v>0</v>
      </c>
      <c r="BK2" s="12">
        <f t="shared" si="6"/>
        <v>0</v>
      </c>
      <c r="BL2" s="12">
        <f t="shared" si="6"/>
        <v>0</v>
      </c>
      <c r="BM2" s="12">
        <f t="shared" si="6"/>
        <v>0</v>
      </c>
      <c r="BN2" s="12">
        <f t="shared" si="6"/>
        <v>0</v>
      </c>
      <c r="BO2" s="12">
        <f t="shared" si="6"/>
        <v>0</v>
      </c>
      <c r="BP2" s="12">
        <f t="shared" si="6"/>
        <v>0</v>
      </c>
      <c r="BQ2" s="12">
        <f t="shared" si="6"/>
        <v>0</v>
      </c>
      <c r="BT2" s="19">
        <f>$F2</f>
        <v>1</v>
      </c>
      <c r="BU2" s="12">
        <f t="shared" ref="BU2:CJ17" si="7">H2*$EB2</f>
        <v>0</v>
      </c>
      <c r="BV2" s="12">
        <f t="shared" si="7"/>
        <v>0</v>
      </c>
      <c r="BW2" s="12">
        <f t="shared" si="7"/>
        <v>0</v>
      </c>
      <c r="BX2" s="12">
        <f t="shared" si="7"/>
        <v>0</v>
      </c>
      <c r="BY2" s="12">
        <f t="shared" si="7"/>
        <v>0</v>
      </c>
      <c r="BZ2" s="12">
        <f t="shared" si="7"/>
        <v>0</v>
      </c>
      <c r="CA2" s="12">
        <f t="shared" si="7"/>
        <v>0</v>
      </c>
      <c r="CB2" s="12">
        <f t="shared" si="7"/>
        <v>0</v>
      </c>
      <c r="CC2" s="12">
        <f t="shared" si="7"/>
        <v>0</v>
      </c>
      <c r="CD2" s="12">
        <f t="shared" si="7"/>
        <v>0</v>
      </c>
      <c r="CE2" s="12">
        <f t="shared" si="7"/>
        <v>0</v>
      </c>
      <c r="CF2" s="12">
        <f t="shared" si="7"/>
        <v>0</v>
      </c>
      <c r="CG2" s="12">
        <f t="shared" si="7"/>
        <v>0</v>
      </c>
      <c r="CH2" s="12">
        <f t="shared" si="7"/>
        <v>0</v>
      </c>
      <c r="CI2" s="12">
        <f t="shared" si="7"/>
        <v>0</v>
      </c>
      <c r="CJ2" s="12">
        <f t="shared" si="7"/>
        <v>0</v>
      </c>
      <c r="CM2" s="19">
        <f>$F2</f>
        <v>1</v>
      </c>
      <c r="CN2" s="12">
        <f t="shared" ref="CN2:DC17" si="8">H2*$EC2</f>
        <v>1</v>
      </c>
      <c r="CO2" s="12">
        <f t="shared" si="8"/>
        <v>1</v>
      </c>
      <c r="CP2" s="12">
        <f t="shared" si="8"/>
        <v>0</v>
      </c>
      <c r="CQ2" s="12">
        <f t="shared" si="8"/>
        <v>1</v>
      </c>
      <c r="CR2" s="12">
        <f t="shared" si="8"/>
        <v>1</v>
      </c>
      <c r="CS2" s="12">
        <f t="shared" si="8"/>
        <v>0</v>
      </c>
      <c r="CT2" s="12">
        <f t="shared" si="8"/>
        <v>0</v>
      </c>
      <c r="CU2" s="12">
        <f t="shared" si="8"/>
        <v>0</v>
      </c>
      <c r="CV2" s="12">
        <f t="shared" si="8"/>
        <v>1</v>
      </c>
      <c r="CW2" s="12">
        <f t="shared" si="8"/>
        <v>0</v>
      </c>
      <c r="CX2" s="12">
        <f t="shared" si="8"/>
        <v>0</v>
      </c>
      <c r="CY2" s="12">
        <f t="shared" si="8"/>
        <v>0</v>
      </c>
      <c r="CZ2" s="12">
        <f t="shared" si="8"/>
        <v>0</v>
      </c>
      <c r="DA2" s="12">
        <f t="shared" si="8"/>
        <v>0</v>
      </c>
      <c r="DB2" s="12">
        <f t="shared" si="8"/>
        <v>0</v>
      </c>
      <c r="DC2" s="12">
        <f t="shared" si="8"/>
        <v>0</v>
      </c>
      <c r="DF2" s="19">
        <f>IF($DY1="Op",H2,0)</f>
        <v>0</v>
      </c>
      <c r="DG2" s="19">
        <f t="shared" ref="DG2:DU17" si="9">IF($DY1="Op",I2,0)</f>
        <v>0</v>
      </c>
      <c r="DH2" s="19">
        <f t="shared" si="9"/>
        <v>0</v>
      </c>
      <c r="DI2" s="19">
        <f t="shared" si="9"/>
        <v>0</v>
      </c>
      <c r="DJ2" s="19">
        <f t="shared" si="9"/>
        <v>0</v>
      </c>
      <c r="DK2" s="19">
        <f t="shared" si="9"/>
        <v>0</v>
      </c>
      <c r="DL2" s="19">
        <f t="shared" si="9"/>
        <v>0</v>
      </c>
      <c r="DM2" s="19">
        <f t="shared" si="9"/>
        <v>0</v>
      </c>
      <c r="DN2" s="19">
        <f t="shared" si="9"/>
        <v>0</v>
      </c>
      <c r="DO2" s="19">
        <f t="shared" si="9"/>
        <v>0</v>
      </c>
      <c r="DP2" s="19">
        <f t="shared" si="9"/>
        <v>0</v>
      </c>
      <c r="DQ2" s="19">
        <f t="shared" si="9"/>
        <v>0</v>
      </c>
      <c r="DR2" s="19">
        <f t="shared" si="9"/>
        <v>0</v>
      </c>
      <c r="DS2" s="19">
        <f t="shared" si="9"/>
        <v>0</v>
      </c>
      <c r="DT2" s="19">
        <f t="shared" si="9"/>
        <v>0</v>
      </c>
      <c r="DU2" s="19">
        <f t="shared" si="9"/>
        <v>0</v>
      </c>
      <c r="DX2" s="12" t="str">
        <f>IF(MOD($G2,2)=0,"hold","break")</f>
        <v>hold</v>
      </c>
      <c r="DY2" s="15" t="str">
        <f>IF(DX2="break",DY1,IF(DY1="Op","Us","Op"))</f>
        <v>Op</v>
      </c>
      <c r="DZ2" s="15">
        <f>IF($Y2=$B$6,IF($DY2="Us",1,0),0)</f>
        <v>0</v>
      </c>
      <c r="EA2" s="15">
        <f t="shared" ref="EA2:EA30" si="10">IF(DY1="Op",ROUNDUP($G2/2,0),ROUNDDOWN($G2/2,0))*$Y2/5</f>
        <v>0</v>
      </c>
      <c r="EB2" s="15">
        <f t="shared" ref="EB2:EB30" si="11">($G2-$EA2)*$Y2/5</f>
        <v>0</v>
      </c>
      <c r="EC2" s="15">
        <f>IF($Y2=$B$6,IF($DY2="Op",1,0),0)</f>
        <v>1</v>
      </c>
      <c r="ED2" s="20" t="str">
        <f>IF($Z2="Us hold",$G2,"")</f>
        <v/>
      </c>
      <c r="EE2" s="20" t="str">
        <f>IF($Z2="Us break",$G2,"")</f>
        <v/>
      </c>
      <c r="EF2" s="20">
        <f>IF($Z2="Op hold",$G2,"")</f>
        <v>0</v>
      </c>
      <c r="EG2" s="20" t="str">
        <f>IF($Z2="Op break",$G2,"")</f>
        <v/>
      </c>
    </row>
    <row r="3" spans="1:137">
      <c r="E3" t="s">
        <v>161</v>
      </c>
      <c r="F3" s="14">
        <v>2</v>
      </c>
      <c r="G3" s="16">
        <v>1</v>
      </c>
      <c r="H3" s="15"/>
      <c r="I3" s="15">
        <v>1</v>
      </c>
      <c r="J3" s="15"/>
      <c r="K3" s="15"/>
      <c r="L3" s="15">
        <v>1</v>
      </c>
      <c r="M3" s="15">
        <v>1</v>
      </c>
      <c r="N3" s="15">
        <v>1</v>
      </c>
      <c r="O3" s="15"/>
      <c r="P3" s="15">
        <v>1</v>
      </c>
      <c r="Q3" s="15"/>
      <c r="R3" s="15"/>
      <c r="S3" s="15"/>
      <c r="T3" s="15"/>
      <c r="U3" s="15"/>
      <c r="V3" s="15"/>
      <c r="W3" s="15"/>
      <c r="Y3" s="15">
        <f t="shared" ref="Y3:Y30" si="12">IF($F3&lt;$B$10+1,COUNTA($H3:$W3),0)</f>
        <v>5</v>
      </c>
      <c r="Z3" s="15" t="str">
        <f t="shared" si="4"/>
        <v>Op break</v>
      </c>
      <c r="AB3" t="s">
        <v>73</v>
      </c>
      <c r="AC3" s="2">
        <f>MAX(AI57:AX57)</f>
        <v>1</v>
      </c>
      <c r="AD3" s="30" t="str">
        <f>_xlfn.XLOOKUP(AC3,AI57:AX57,$AI$52:$AX$52)</f>
        <v>Player 3</v>
      </c>
      <c r="AE3" t="s">
        <v>74</v>
      </c>
      <c r="AH3" s="19">
        <f t="shared" ref="AH3:AH30" si="13">$F3</f>
        <v>2</v>
      </c>
      <c r="AI3" s="12">
        <f t="shared" si="5"/>
        <v>0</v>
      </c>
      <c r="AJ3" s="12">
        <f t="shared" si="5"/>
        <v>0</v>
      </c>
      <c r="AK3" s="12">
        <f t="shared" si="5"/>
        <v>0</v>
      </c>
      <c r="AL3" s="12">
        <f t="shared" si="5"/>
        <v>0</v>
      </c>
      <c r="AM3" s="12">
        <f t="shared" si="5"/>
        <v>0</v>
      </c>
      <c r="AN3" s="12">
        <f t="shared" si="5"/>
        <v>0</v>
      </c>
      <c r="AO3" s="12">
        <f t="shared" si="5"/>
        <v>0</v>
      </c>
      <c r="AP3" s="12">
        <f t="shared" si="5"/>
        <v>0</v>
      </c>
      <c r="AQ3" s="12">
        <f t="shared" si="5"/>
        <v>0</v>
      </c>
      <c r="AR3" s="12">
        <f t="shared" si="5"/>
        <v>0</v>
      </c>
      <c r="AS3" s="12">
        <f t="shared" si="5"/>
        <v>0</v>
      </c>
      <c r="AT3" s="12">
        <f t="shared" si="5"/>
        <v>0</v>
      </c>
      <c r="AU3" s="12">
        <f t="shared" si="5"/>
        <v>0</v>
      </c>
      <c r="AV3" s="12">
        <f t="shared" si="5"/>
        <v>0</v>
      </c>
      <c r="AW3" s="12">
        <f t="shared" si="5"/>
        <v>0</v>
      </c>
      <c r="AX3" s="12">
        <f t="shared" si="5"/>
        <v>0</v>
      </c>
      <c r="BA3" s="19">
        <f t="shared" ref="BA3:BA30" si="14">$F3</f>
        <v>2</v>
      </c>
      <c r="BB3" s="12">
        <f t="shared" si="6"/>
        <v>0</v>
      </c>
      <c r="BC3" s="12">
        <f t="shared" si="6"/>
        <v>1</v>
      </c>
      <c r="BD3" s="12">
        <f t="shared" si="6"/>
        <v>0</v>
      </c>
      <c r="BE3" s="12">
        <f t="shared" si="6"/>
        <v>0</v>
      </c>
      <c r="BF3" s="12">
        <f t="shared" si="6"/>
        <v>1</v>
      </c>
      <c r="BG3" s="12">
        <f t="shared" si="6"/>
        <v>1</v>
      </c>
      <c r="BH3" s="12">
        <f t="shared" si="6"/>
        <v>1</v>
      </c>
      <c r="BI3" s="12">
        <f t="shared" si="6"/>
        <v>0</v>
      </c>
      <c r="BJ3" s="12">
        <f t="shared" si="6"/>
        <v>1</v>
      </c>
      <c r="BK3" s="12">
        <f t="shared" si="6"/>
        <v>0</v>
      </c>
      <c r="BL3" s="12">
        <f t="shared" si="6"/>
        <v>0</v>
      </c>
      <c r="BM3" s="12">
        <f t="shared" si="6"/>
        <v>0</v>
      </c>
      <c r="BN3" s="12">
        <f t="shared" si="6"/>
        <v>0</v>
      </c>
      <c r="BO3" s="12">
        <f t="shared" si="6"/>
        <v>0</v>
      </c>
      <c r="BP3" s="12">
        <f t="shared" si="6"/>
        <v>0</v>
      </c>
      <c r="BQ3" s="12">
        <f t="shared" si="6"/>
        <v>0</v>
      </c>
      <c r="BT3" s="19">
        <f t="shared" ref="BT3:BT30" si="15">$F3</f>
        <v>2</v>
      </c>
      <c r="BU3" s="12">
        <f t="shared" si="7"/>
        <v>0</v>
      </c>
      <c r="BV3" s="12">
        <f t="shared" si="7"/>
        <v>0</v>
      </c>
      <c r="BW3" s="12">
        <f t="shared" si="7"/>
        <v>0</v>
      </c>
      <c r="BX3" s="12">
        <f t="shared" si="7"/>
        <v>0</v>
      </c>
      <c r="BY3" s="12">
        <f t="shared" si="7"/>
        <v>0</v>
      </c>
      <c r="BZ3" s="12">
        <f t="shared" si="7"/>
        <v>0</v>
      </c>
      <c r="CA3" s="12">
        <f t="shared" si="7"/>
        <v>0</v>
      </c>
      <c r="CB3" s="12">
        <f t="shared" si="7"/>
        <v>0</v>
      </c>
      <c r="CC3" s="12">
        <f t="shared" si="7"/>
        <v>0</v>
      </c>
      <c r="CD3" s="12">
        <f t="shared" si="7"/>
        <v>0</v>
      </c>
      <c r="CE3" s="12">
        <f t="shared" si="7"/>
        <v>0</v>
      </c>
      <c r="CF3" s="12">
        <f t="shared" si="7"/>
        <v>0</v>
      </c>
      <c r="CG3" s="12">
        <f t="shared" si="7"/>
        <v>0</v>
      </c>
      <c r="CH3" s="12">
        <f t="shared" si="7"/>
        <v>0</v>
      </c>
      <c r="CI3" s="12">
        <f t="shared" si="7"/>
        <v>0</v>
      </c>
      <c r="CJ3" s="12">
        <f t="shared" si="7"/>
        <v>0</v>
      </c>
      <c r="CM3" s="19">
        <f t="shared" ref="CM3:CM30" si="16">$F3</f>
        <v>2</v>
      </c>
      <c r="CN3" s="12">
        <f t="shared" si="8"/>
        <v>0</v>
      </c>
      <c r="CO3" s="12">
        <f t="shared" si="8"/>
        <v>1</v>
      </c>
      <c r="CP3" s="12">
        <f t="shared" si="8"/>
        <v>0</v>
      </c>
      <c r="CQ3" s="12">
        <f t="shared" si="8"/>
        <v>0</v>
      </c>
      <c r="CR3" s="12">
        <f t="shared" si="8"/>
        <v>1</v>
      </c>
      <c r="CS3" s="12">
        <f t="shared" si="8"/>
        <v>1</v>
      </c>
      <c r="CT3" s="12">
        <f t="shared" si="8"/>
        <v>1</v>
      </c>
      <c r="CU3" s="12">
        <f t="shared" si="8"/>
        <v>0</v>
      </c>
      <c r="CV3" s="12">
        <f t="shared" si="8"/>
        <v>1</v>
      </c>
      <c r="CW3" s="12">
        <f t="shared" si="8"/>
        <v>0</v>
      </c>
      <c r="CX3" s="12">
        <f t="shared" si="8"/>
        <v>0</v>
      </c>
      <c r="CY3" s="12">
        <f t="shared" si="8"/>
        <v>0</v>
      </c>
      <c r="CZ3" s="12">
        <f t="shared" si="8"/>
        <v>0</v>
      </c>
      <c r="DA3" s="12">
        <f t="shared" si="8"/>
        <v>0</v>
      </c>
      <c r="DB3" s="12">
        <f t="shared" si="8"/>
        <v>0</v>
      </c>
      <c r="DC3" s="12">
        <f t="shared" si="8"/>
        <v>0</v>
      </c>
      <c r="DF3" s="19">
        <f t="shared" ref="DF3:DU30" si="17">IF($DY2="Op",H3,0)</f>
        <v>0</v>
      </c>
      <c r="DG3" s="19">
        <f t="shared" si="9"/>
        <v>1</v>
      </c>
      <c r="DH3" s="19">
        <f t="shared" si="9"/>
        <v>0</v>
      </c>
      <c r="DI3" s="19">
        <f t="shared" si="9"/>
        <v>0</v>
      </c>
      <c r="DJ3" s="19">
        <f t="shared" si="9"/>
        <v>1</v>
      </c>
      <c r="DK3" s="19">
        <f t="shared" si="9"/>
        <v>1</v>
      </c>
      <c r="DL3" s="19">
        <f t="shared" si="9"/>
        <v>1</v>
      </c>
      <c r="DM3" s="19">
        <f t="shared" si="9"/>
        <v>0</v>
      </c>
      <c r="DN3" s="19">
        <f t="shared" si="9"/>
        <v>1</v>
      </c>
      <c r="DO3" s="19">
        <f t="shared" si="9"/>
        <v>0</v>
      </c>
      <c r="DP3" s="19">
        <f t="shared" si="9"/>
        <v>0</v>
      </c>
      <c r="DQ3" s="19">
        <f t="shared" si="9"/>
        <v>0</v>
      </c>
      <c r="DR3" s="19">
        <f t="shared" si="9"/>
        <v>0</v>
      </c>
      <c r="DS3" s="19">
        <f t="shared" si="9"/>
        <v>0</v>
      </c>
      <c r="DT3" s="19">
        <f t="shared" si="9"/>
        <v>0</v>
      </c>
      <c r="DU3" s="19">
        <f t="shared" si="9"/>
        <v>0</v>
      </c>
      <c r="DX3" s="15" t="str">
        <f>IF(MOD('Game (4)'!$G3,2)=0,"hold","break")</f>
        <v>break</v>
      </c>
      <c r="DY3" s="15" t="str">
        <f t="shared" ref="DY3:DY30" si="18">IF(DX3="break",DY2,IF(DY2="Op","Us","Op"))</f>
        <v>Op</v>
      </c>
      <c r="DZ3" s="15">
        <f t="shared" ref="DZ3:DZ30" si="19">IF($Y3=$B$6,IF($DY3="Us",1,0),0)</f>
        <v>0</v>
      </c>
      <c r="EA3" s="15">
        <f t="shared" si="10"/>
        <v>1</v>
      </c>
      <c r="EB3" s="15">
        <f t="shared" si="11"/>
        <v>0</v>
      </c>
      <c r="EC3" s="15">
        <f t="shared" ref="EC3:EC30" si="20">IF($Y3=$B$6,IF($DY3="Op",1,0),0)</f>
        <v>1</v>
      </c>
      <c r="ED3" s="20" t="str">
        <f t="shared" ref="ED3:ED30" si="21">IF($Z3="Us hold",$G3,"")</f>
        <v/>
      </c>
      <c r="EE3" s="20" t="str">
        <f t="shared" ref="EE3:EE30" si="22">IF($Z3="Us break",$G3,"")</f>
        <v/>
      </c>
      <c r="EF3" s="20" t="str">
        <f t="shared" ref="EF3:EF30" si="23">IF($Z3="Op hold",$G3,"")</f>
        <v/>
      </c>
      <c r="EG3" s="20">
        <f t="shared" ref="EG3:EG30" si="24">IF($Z3="Op break",$G3,"")</f>
        <v>1</v>
      </c>
    </row>
    <row r="4" spans="1:137">
      <c r="E4" t="s">
        <v>162</v>
      </c>
      <c r="F4" s="11">
        <v>3</v>
      </c>
      <c r="G4" s="13">
        <v>2</v>
      </c>
      <c r="H4" s="12">
        <v>1</v>
      </c>
      <c r="I4" s="12"/>
      <c r="J4" s="12">
        <v>1</v>
      </c>
      <c r="K4" s="12">
        <v>1</v>
      </c>
      <c r="L4" s="12"/>
      <c r="M4" s="12"/>
      <c r="N4" s="12"/>
      <c r="O4" s="12">
        <v>1</v>
      </c>
      <c r="P4" s="12">
        <v>1</v>
      </c>
      <c r="Q4" s="12"/>
      <c r="R4" s="12"/>
      <c r="S4" s="12"/>
      <c r="T4" s="12"/>
      <c r="U4" s="12"/>
      <c r="V4" s="12"/>
      <c r="W4" s="12"/>
      <c r="Y4" s="12">
        <f t="shared" si="12"/>
        <v>5</v>
      </c>
      <c r="Z4" s="12" t="str">
        <f t="shared" si="4"/>
        <v>Us hold</v>
      </c>
      <c r="AB4" t="s">
        <v>78</v>
      </c>
      <c r="AC4" s="2">
        <f>MAX(AI46:AX46)</f>
        <v>0.5</v>
      </c>
      <c r="AD4" s="30" t="str">
        <f>_xlfn.XLOOKUP(AC4,AI46:AX46,$AI$45:$AX$45)</f>
        <v>Matt</v>
      </c>
      <c r="AE4" t="s">
        <v>79</v>
      </c>
      <c r="AH4" s="19">
        <f t="shared" si="13"/>
        <v>3</v>
      </c>
      <c r="AI4" s="12">
        <f t="shared" si="5"/>
        <v>1</v>
      </c>
      <c r="AJ4" s="12">
        <f t="shared" si="5"/>
        <v>0</v>
      </c>
      <c r="AK4" s="12">
        <f t="shared" si="5"/>
        <v>1</v>
      </c>
      <c r="AL4" s="12">
        <f t="shared" si="5"/>
        <v>1</v>
      </c>
      <c r="AM4" s="12">
        <f t="shared" si="5"/>
        <v>0</v>
      </c>
      <c r="AN4" s="12">
        <f t="shared" si="5"/>
        <v>0</v>
      </c>
      <c r="AO4" s="12">
        <f t="shared" si="5"/>
        <v>0</v>
      </c>
      <c r="AP4" s="12">
        <f t="shared" si="5"/>
        <v>1</v>
      </c>
      <c r="AQ4" s="12">
        <f t="shared" si="5"/>
        <v>1</v>
      </c>
      <c r="AR4" s="12">
        <f t="shared" si="5"/>
        <v>0</v>
      </c>
      <c r="AS4" s="12">
        <f t="shared" si="5"/>
        <v>0</v>
      </c>
      <c r="AT4" s="12">
        <f t="shared" si="5"/>
        <v>0</v>
      </c>
      <c r="AU4" s="12">
        <f t="shared" si="5"/>
        <v>0</v>
      </c>
      <c r="AV4" s="12">
        <f t="shared" si="5"/>
        <v>0</v>
      </c>
      <c r="AW4" s="12">
        <f t="shared" si="5"/>
        <v>0</v>
      </c>
      <c r="AX4" s="12">
        <f t="shared" si="5"/>
        <v>0</v>
      </c>
      <c r="BA4" s="19">
        <f t="shared" si="14"/>
        <v>3</v>
      </c>
      <c r="BB4" s="12">
        <f t="shared" si="6"/>
        <v>1</v>
      </c>
      <c r="BC4" s="12">
        <f t="shared" si="6"/>
        <v>0</v>
      </c>
      <c r="BD4" s="12">
        <f t="shared" si="6"/>
        <v>1</v>
      </c>
      <c r="BE4" s="12">
        <f t="shared" si="6"/>
        <v>1</v>
      </c>
      <c r="BF4" s="12">
        <f t="shared" si="6"/>
        <v>0</v>
      </c>
      <c r="BG4" s="12">
        <f t="shared" si="6"/>
        <v>0</v>
      </c>
      <c r="BH4" s="12">
        <f t="shared" si="6"/>
        <v>0</v>
      </c>
      <c r="BI4" s="12">
        <f t="shared" si="6"/>
        <v>1</v>
      </c>
      <c r="BJ4" s="12">
        <f t="shared" si="6"/>
        <v>1</v>
      </c>
      <c r="BK4" s="12">
        <f t="shared" si="6"/>
        <v>0</v>
      </c>
      <c r="BL4" s="12">
        <f t="shared" si="6"/>
        <v>0</v>
      </c>
      <c r="BM4" s="12">
        <f t="shared" si="6"/>
        <v>0</v>
      </c>
      <c r="BN4" s="12">
        <f t="shared" si="6"/>
        <v>0</v>
      </c>
      <c r="BO4" s="12">
        <f t="shared" si="6"/>
        <v>0</v>
      </c>
      <c r="BP4" s="12">
        <f t="shared" si="6"/>
        <v>0</v>
      </c>
      <c r="BQ4" s="12">
        <f t="shared" si="6"/>
        <v>0</v>
      </c>
      <c r="BT4" s="19">
        <f t="shared" si="15"/>
        <v>3</v>
      </c>
      <c r="BU4" s="12">
        <f t="shared" si="7"/>
        <v>1</v>
      </c>
      <c r="BV4" s="12">
        <f t="shared" si="7"/>
        <v>0</v>
      </c>
      <c r="BW4" s="12">
        <f t="shared" si="7"/>
        <v>1</v>
      </c>
      <c r="BX4" s="12">
        <f t="shared" si="7"/>
        <v>1</v>
      </c>
      <c r="BY4" s="12">
        <f t="shared" si="7"/>
        <v>0</v>
      </c>
      <c r="BZ4" s="12">
        <f t="shared" si="7"/>
        <v>0</v>
      </c>
      <c r="CA4" s="12">
        <f t="shared" si="7"/>
        <v>0</v>
      </c>
      <c r="CB4" s="12">
        <f t="shared" si="7"/>
        <v>1</v>
      </c>
      <c r="CC4" s="12">
        <f t="shared" si="7"/>
        <v>1</v>
      </c>
      <c r="CD4" s="12">
        <f t="shared" si="7"/>
        <v>0</v>
      </c>
      <c r="CE4" s="12">
        <f t="shared" si="7"/>
        <v>0</v>
      </c>
      <c r="CF4" s="12">
        <f t="shared" si="7"/>
        <v>0</v>
      </c>
      <c r="CG4" s="12">
        <f t="shared" si="7"/>
        <v>0</v>
      </c>
      <c r="CH4" s="12">
        <f t="shared" si="7"/>
        <v>0</v>
      </c>
      <c r="CI4" s="12">
        <f t="shared" si="7"/>
        <v>0</v>
      </c>
      <c r="CJ4" s="12">
        <f t="shared" si="7"/>
        <v>0</v>
      </c>
      <c r="CM4" s="19">
        <f t="shared" si="16"/>
        <v>3</v>
      </c>
      <c r="CN4" s="12">
        <f t="shared" si="8"/>
        <v>0</v>
      </c>
      <c r="CO4" s="12">
        <f t="shared" si="8"/>
        <v>0</v>
      </c>
      <c r="CP4" s="12">
        <f t="shared" si="8"/>
        <v>0</v>
      </c>
      <c r="CQ4" s="12">
        <f t="shared" si="8"/>
        <v>0</v>
      </c>
      <c r="CR4" s="12">
        <f t="shared" si="8"/>
        <v>0</v>
      </c>
      <c r="CS4" s="12">
        <f t="shared" si="8"/>
        <v>0</v>
      </c>
      <c r="CT4" s="12">
        <f t="shared" si="8"/>
        <v>0</v>
      </c>
      <c r="CU4" s="12">
        <f t="shared" si="8"/>
        <v>0</v>
      </c>
      <c r="CV4" s="12">
        <f t="shared" si="8"/>
        <v>0</v>
      </c>
      <c r="CW4" s="12">
        <f t="shared" si="8"/>
        <v>0</v>
      </c>
      <c r="CX4" s="12">
        <f t="shared" si="8"/>
        <v>0</v>
      </c>
      <c r="CY4" s="12">
        <f t="shared" si="8"/>
        <v>0</v>
      </c>
      <c r="CZ4" s="12">
        <f t="shared" si="8"/>
        <v>0</v>
      </c>
      <c r="DA4" s="12">
        <f t="shared" si="8"/>
        <v>0</v>
      </c>
      <c r="DB4" s="12">
        <f t="shared" si="8"/>
        <v>0</v>
      </c>
      <c r="DC4" s="12">
        <f t="shared" si="8"/>
        <v>0</v>
      </c>
      <c r="DF4" s="19">
        <f t="shared" si="17"/>
        <v>1</v>
      </c>
      <c r="DG4" s="19">
        <f t="shared" si="9"/>
        <v>0</v>
      </c>
      <c r="DH4" s="19">
        <f t="shared" si="9"/>
        <v>1</v>
      </c>
      <c r="DI4" s="19">
        <f t="shared" si="9"/>
        <v>1</v>
      </c>
      <c r="DJ4" s="19">
        <f t="shared" si="9"/>
        <v>0</v>
      </c>
      <c r="DK4" s="19">
        <f t="shared" si="9"/>
        <v>0</v>
      </c>
      <c r="DL4" s="19">
        <f t="shared" si="9"/>
        <v>0</v>
      </c>
      <c r="DM4" s="19">
        <f t="shared" si="9"/>
        <v>1</v>
      </c>
      <c r="DN4" s="19">
        <f t="shared" si="9"/>
        <v>1</v>
      </c>
      <c r="DO4" s="19">
        <f t="shared" si="9"/>
        <v>0</v>
      </c>
      <c r="DP4" s="19">
        <f t="shared" si="9"/>
        <v>0</v>
      </c>
      <c r="DQ4" s="19">
        <f t="shared" si="9"/>
        <v>0</v>
      </c>
      <c r="DR4" s="19">
        <f t="shared" si="9"/>
        <v>0</v>
      </c>
      <c r="DS4" s="19">
        <f t="shared" si="9"/>
        <v>0</v>
      </c>
      <c r="DT4" s="19">
        <f t="shared" si="9"/>
        <v>0</v>
      </c>
      <c r="DU4" s="19">
        <f t="shared" si="9"/>
        <v>0</v>
      </c>
      <c r="DX4" s="12" t="str">
        <f>IF(MOD('Game (4)'!$G4,2)=0,"hold","break")</f>
        <v>hold</v>
      </c>
      <c r="DY4" s="15" t="str">
        <f t="shared" si="18"/>
        <v>Us</v>
      </c>
      <c r="DZ4" s="15">
        <f t="shared" si="19"/>
        <v>1</v>
      </c>
      <c r="EA4" s="15">
        <f t="shared" si="10"/>
        <v>1</v>
      </c>
      <c r="EB4" s="15">
        <f t="shared" si="11"/>
        <v>1</v>
      </c>
      <c r="EC4" s="15">
        <f t="shared" si="20"/>
        <v>0</v>
      </c>
      <c r="ED4" s="20">
        <f t="shared" si="21"/>
        <v>2</v>
      </c>
      <c r="EE4" s="20" t="str">
        <f t="shared" si="22"/>
        <v/>
      </c>
      <c r="EF4" s="20" t="str">
        <f t="shared" si="23"/>
        <v/>
      </c>
      <c r="EG4" s="20" t="str">
        <f t="shared" si="24"/>
        <v/>
      </c>
    </row>
    <row r="5" spans="1:137">
      <c r="A5" t="s">
        <v>163</v>
      </c>
      <c r="B5" s="28" t="s">
        <v>164</v>
      </c>
      <c r="F5" s="14">
        <v>4</v>
      </c>
      <c r="G5" s="16">
        <v>1</v>
      </c>
      <c r="H5" s="15"/>
      <c r="I5" s="15"/>
      <c r="J5" s="15">
        <v>1</v>
      </c>
      <c r="K5" s="15">
        <v>1</v>
      </c>
      <c r="L5" s="15"/>
      <c r="M5" s="15">
        <v>1</v>
      </c>
      <c r="N5" s="15">
        <v>1</v>
      </c>
      <c r="O5" s="15"/>
      <c r="P5" s="15">
        <v>1</v>
      </c>
      <c r="Q5" s="15"/>
      <c r="R5" s="15"/>
      <c r="S5" s="15"/>
      <c r="T5" s="15"/>
      <c r="U5" s="15"/>
      <c r="V5" s="15"/>
      <c r="W5" s="15"/>
      <c r="Y5" s="15">
        <f t="shared" si="12"/>
        <v>5</v>
      </c>
      <c r="Z5" s="15" t="str">
        <f t="shared" si="4"/>
        <v>Us break</v>
      </c>
      <c r="AB5" t="s">
        <v>83</v>
      </c>
      <c r="AC5" s="2">
        <f>MAX(AI58:AX58)</f>
        <v>1</v>
      </c>
      <c r="AD5" s="30" t="str">
        <f>_xlfn.XLOOKUP(AC5,AI58:AX58,$AI$52:$AX$52)</f>
        <v>Player 3</v>
      </c>
      <c r="AE5" t="s">
        <v>84</v>
      </c>
      <c r="AH5" s="19">
        <f t="shared" si="13"/>
        <v>4</v>
      </c>
      <c r="AI5" s="12">
        <f t="shared" si="5"/>
        <v>0</v>
      </c>
      <c r="AJ5" s="12">
        <f t="shared" si="5"/>
        <v>0</v>
      </c>
      <c r="AK5" s="12">
        <f t="shared" si="5"/>
        <v>1</v>
      </c>
      <c r="AL5" s="12">
        <f t="shared" si="5"/>
        <v>1</v>
      </c>
      <c r="AM5" s="12">
        <f t="shared" si="5"/>
        <v>0</v>
      </c>
      <c r="AN5" s="12">
        <f t="shared" si="5"/>
        <v>1</v>
      </c>
      <c r="AO5" s="12">
        <f t="shared" si="5"/>
        <v>1</v>
      </c>
      <c r="AP5" s="12">
        <f t="shared" si="5"/>
        <v>0</v>
      </c>
      <c r="AQ5" s="12">
        <f t="shared" si="5"/>
        <v>1</v>
      </c>
      <c r="AR5" s="12">
        <f t="shared" si="5"/>
        <v>0</v>
      </c>
      <c r="AS5" s="12">
        <f t="shared" si="5"/>
        <v>0</v>
      </c>
      <c r="AT5" s="12">
        <f t="shared" si="5"/>
        <v>0</v>
      </c>
      <c r="AU5" s="12">
        <f t="shared" si="5"/>
        <v>0</v>
      </c>
      <c r="AV5" s="12">
        <f t="shared" si="5"/>
        <v>0</v>
      </c>
      <c r="AW5" s="12">
        <f t="shared" si="5"/>
        <v>0</v>
      </c>
      <c r="AX5" s="12">
        <f t="shared" si="5"/>
        <v>0</v>
      </c>
      <c r="BA5" s="19">
        <f t="shared" si="14"/>
        <v>4</v>
      </c>
      <c r="BB5" s="12">
        <f t="shared" si="6"/>
        <v>0</v>
      </c>
      <c r="BC5" s="12">
        <f t="shared" si="6"/>
        <v>0</v>
      </c>
      <c r="BD5" s="12">
        <f t="shared" si="6"/>
        <v>0</v>
      </c>
      <c r="BE5" s="12">
        <f t="shared" si="6"/>
        <v>0</v>
      </c>
      <c r="BF5" s="12">
        <f t="shared" si="6"/>
        <v>0</v>
      </c>
      <c r="BG5" s="12">
        <f t="shared" si="6"/>
        <v>0</v>
      </c>
      <c r="BH5" s="12">
        <f t="shared" si="6"/>
        <v>0</v>
      </c>
      <c r="BI5" s="12">
        <f t="shared" si="6"/>
        <v>0</v>
      </c>
      <c r="BJ5" s="12">
        <f t="shared" si="6"/>
        <v>0</v>
      </c>
      <c r="BK5" s="12">
        <f t="shared" si="6"/>
        <v>0</v>
      </c>
      <c r="BL5" s="12">
        <f t="shared" si="6"/>
        <v>0</v>
      </c>
      <c r="BM5" s="12">
        <f t="shared" si="6"/>
        <v>0</v>
      </c>
      <c r="BN5" s="12">
        <f t="shared" si="6"/>
        <v>0</v>
      </c>
      <c r="BO5" s="12">
        <f t="shared" si="6"/>
        <v>0</v>
      </c>
      <c r="BP5" s="12">
        <f t="shared" si="6"/>
        <v>0</v>
      </c>
      <c r="BQ5" s="12">
        <f t="shared" si="6"/>
        <v>0</v>
      </c>
      <c r="BT5" s="19">
        <f t="shared" si="15"/>
        <v>4</v>
      </c>
      <c r="BU5" s="12">
        <f t="shared" si="7"/>
        <v>0</v>
      </c>
      <c r="BV5" s="12">
        <f t="shared" si="7"/>
        <v>0</v>
      </c>
      <c r="BW5" s="12">
        <f t="shared" si="7"/>
        <v>1</v>
      </c>
      <c r="BX5" s="12">
        <f t="shared" si="7"/>
        <v>1</v>
      </c>
      <c r="BY5" s="12">
        <f t="shared" si="7"/>
        <v>0</v>
      </c>
      <c r="BZ5" s="12">
        <f t="shared" si="7"/>
        <v>1</v>
      </c>
      <c r="CA5" s="12">
        <f t="shared" si="7"/>
        <v>1</v>
      </c>
      <c r="CB5" s="12">
        <f t="shared" si="7"/>
        <v>0</v>
      </c>
      <c r="CC5" s="12">
        <f t="shared" si="7"/>
        <v>1</v>
      </c>
      <c r="CD5" s="12">
        <f t="shared" si="7"/>
        <v>0</v>
      </c>
      <c r="CE5" s="12">
        <f t="shared" si="7"/>
        <v>0</v>
      </c>
      <c r="CF5" s="12">
        <f t="shared" si="7"/>
        <v>0</v>
      </c>
      <c r="CG5" s="12">
        <f t="shared" si="7"/>
        <v>0</v>
      </c>
      <c r="CH5" s="12">
        <f t="shared" si="7"/>
        <v>0</v>
      </c>
      <c r="CI5" s="12">
        <f t="shared" si="7"/>
        <v>0</v>
      </c>
      <c r="CJ5" s="12">
        <f t="shared" si="7"/>
        <v>0</v>
      </c>
      <c r="CM5" s="19">
        <f t="shared" si="16"/>
        <v>4</v>
      </c>
      <c r="CN5" s="12">
        <f t="shared" si="8"/>
        <v>0</v>
      </c>
      <c r="CO5" s="12">
        <f t="shared" si="8"/>
        <v>0</v>
      </c>
      <c r="CP5" s="12">
        <f t="shared" si="8"/>
        <v>0</v>
      </c>
      <c r="CQ5" s="12">
        <f t="shared" si="8"/>
        <v>0</v>
      </c>
      <c r="CR5" s="12">
        <f t="shared" si="8"/>
        <v>0</v>
      </c>
      <c r="CS5" s="12">
        <f t="shared" si="8"/>
        <v>0</v>
      </c>
      <c r="CT5" s="12">
        <f t="shared" si="8"/>
        <v>0</v>
      </c>
      <c r="CU5" s="12">
        <f t="shared" si="8"/>
        <v>0</v>
      </c>
      <c r="CV5" s="12">
        <f t="shared" si="8"/>
        <v>0</v>
      </c>
      <c r="CW5" s="12">
        <f t="shared" si="8"/>
        <v>0</v>
      </c>
      <c r="CX5" s="12">
        <f t="shared" si="8"/>
        <v>0</v>
      </c>
      <c r="CY5" s="12">
        <f t="shared" si="8"/>
        <v>0</v>
      </c>
      <c r="CZ5" s="12">
        <f t="shared" si="8"/>
        <v>0</v>
      </c>
      <c r="DA5" s="12">
        <f t="shared" si="8"/>
        <v>0</v>
      </c>
      <c r="DB5" s="12">
        <f t="shared" si="8"/>
        <v>0</v>
      </c>
      <c r="DC5" s="12">
        <f t="shared" si="8"/>
        <v>0</v>
      </c>
      <c r="DF5" s="19">
        <f t="shared" si="17"/>
        <v>0</v>
      </c>
      <c r="DG5" s="19">
        <f t="shared" si="9"/>
        <v>0</v>
      </c>
      <c r="DH5" s="19">
        <f t="shared" si="9"/>
        <v>0</v>
      </c>
      <c r="DI5" s="19">
        <f t="shared" si="9"/>
        <v>0</v>
      </c>
      <c r="DJ5" s="19">
        <f t="shared" si="9"/>
        <v>0</v>
      </c>
      <c r="DK5" s="19">
        <f t="shared" si="9"/>
        <v>0</v>
      </c>
      <c r="DL5" s="19">
        <f t="shared" si="9"/>
        <v>0</v>
      </c>
      <c r="DM5" s="19">
        <f t="shared" si="9"/>
        <v>0</v>
      </c>
      <c r="DN5" s="19">
        <f t="shared" si="9"/>
        <v>0</v>
      </c>
      <c r="DO5" s="19">
        <f t="shared" si="9"/>
        <v>0</v>
      </c>
      <c r="DP5" s="19">
        <f t="shared" si="9"/>
        <v>0</v>
      </c>
      <c r="DQ5" s="19">
        <f t="shared" si="9"/>
        <v>0</v>
      </c>
      <c r="DR5" s="19">
        <f t="shared" si="9"/>
        <v>0</v>
      </c>
      <c r="DS5" s="19">
        <f t="shared" si="9"/>
        <v>0</v>
      </c>
      <c r="DT5" s="19">
        <f t="shared" si="9"/>
        <v>0</v>
      </c>
      <c r="DU5" s="19">
        <f t="shared" si="9"/>
        <v>0</v>
      </c>
      <c r="DX5" s="15" t="str">
        <f>IF(MOD('Game (4)'!$G5,2)=0,"hold","break")</f>
        <v>break</v>
      </c>
      <c r="DY5" s="15" t="str">
        <f t="shared" si="18"/>
        <v>Us</v>
      </c>
      <c r="DZ5" s="15">
        <f t="shared" si="19"/>
        <v>1</v>
      </c>
      <c r="EA5" s="15">
        <f t="shared" si="10"/>
        <v>0</v>
      </c>
      <c r="EB5" s="15">
        <f t="shared" si="11"/>
        <v>1</v>
      </c>
      <c r="EC5" s="15">
        <f t="shared" si="20"/>
        <v>0</v>
      </c>
      <c r="ED5" s="20" t="str">
        <f t="shared" si="21"/>
        <v/>
      </c>
      <c r="EE5" s="20">
        <f t="shared" si="22"/>
        <v>1</v>
      </c>
      <c r="EF5" s="20" t="str">
        <f t="shared" si="23"/>
        <v/>
      </c>
      <c r="EG5" s="20" t="str">
        <f t="shared" si="24"/>
        <v/>
      </c>
    </row>
    <row r="6" spans="1:137">
      <c r="A6" t="s">
        <v>165</v>
      </c>
      <c r="B6" s="28">
        <v>5</v>
      </c>
      <c r="F6" s="11">
        <v>5</v>
      </c>
      <c r="G6" s="13">
        <v>0</v>
      </c>
      <c r="H6" s="12">
        <v>1</v>
      </c>
      <c r="I6" s="12">
        <v>1</v>
      </c>
      <c r="J6" s="12"/>
      <c r="K6" s="12">
        <v>1</v>
      </c>
      <c r="L6" s="12">
        <v>1</v>
      </c>
      <c r="M6" s="12"/>
      <c r="N6" s="12"/>
      <c r="O6" s="12"/>
      <c r="P6" s="12">
        <v>1</v>
      </c>
      <c r="Q6" s="12"/>
      <c r="R6" s="12"/>
      <c r="S6" s="12"/>
      <c r="T6" s="12"/>
      <c r="U6" s="12"/>
      <c r="V6" s="12"/>
      <c r="W6" s="12"/>
      <c r="Y6" s="12">
        <f t="shared" si="12"/>
        <v>5</v>
      </c>
      <c r="Z6" s="12" t="str">
        <f t="shared" si="4"/>
        <v>Op hold</v>
      </c>
      <c r="AB6" t="s">
        <v>88</v>
      </c>
      <c r="AC6" s="2">
        <f>MAX(AI48:AX48)</f>
        <v>1</v>
      </c>
      <c r="AD6" s="30" t="str">
        <f>_xlfn.XLOOKUP(AC6,AI48:AX48,$AI$45:$AX$45)</f>
        <v>Max</v>
      </c>
      <c r="AE6" t="s">
        <v>89</v>
      </c>
      <c r="AH6" s="19">
        <f t="shared" si="13"/>
        <v>5</v>
      </c>
      <c r="AI6" s="12">
        <f t="shared" si="5"/>
        <v>0</v>
      </c>
      <c r="AJ6" s="12">
        <f t="shared" si="5"/>
        <v>0</v>
      </c>
      <c r="AK6" s="12">
        <f t="shared" si="5"/>
        <v>0</v>
      </c>
      <c r="AL6" s="12">
        <f t="shared" si="5"/>
        <v>0</v>
      </c>
      <c r="AM6" s="12">
        <f t="shared" si="5"/>
        <v>0</v>
      </c>
      <c r="AN6" s="12">
        <f t="shared" si="5"/>
        <v>0</v>
      </c>
      <c r="AO6" s="12">
        <f t="shared" si="5"/>
        <v>0</v>
      </c>
      <c r="AP6" s="12">
        <f t="shared" si="5"/>
        <v>0</v>
      </c>
      <c r="AQ6" s="12">
        <f t="shared" si="5"/>
        <v>0</v>
      </c>
      <c r="AR6" s="12">
        <f t="shared" si="5"/>
        <v>0</v>
      </c>
      <c r="AS6" s="12">
        <f t="shared" si="5"/>
        <v>0</v>
      </c>
      <c r="AT6" s="12">
        <f t="shared" si="5"/>
        <v>0</v>
      </c>
      <c r="AU6" s="12">
        <f t="shared" si="5"/>
        <v>0</v>
      </c>
      <c r="AV6" s="12">
        <f t="shared" si="5"/>
        <v>0</v>
      </c>
      <c r="AW6" s="12">
        <f t="shared" si="5"/>
        <v>0</v>
      </c>
      <c r="AX6" s="12">
        <f t="shared" si="5"/>
        <v>0</v>
      </c>
      <c r="BA6" s="19">
        <f t="shared" si="14"/>
        <v>5</v>
      </c>
      <c r="BB6" s="12">
        <f t="shared" si="6"/>
        <v>0</v>
      </c>
      <c r="BC6" s="12">
        <f t="shared" si="6"/>
        <v>0</v>
      </c>
      <c r="BD6" s="12">
        <f t="shared" si="6"/>
        <v>0</v>
      </c>
      <c r="BE6" s="12">
        <f t="shared" si="6"/>
        <v>0</v>
      </c>
      <c r="BF6" s="12">
        <f t="shared" si="6"/>
        <v>0</v>
      </c>
      <c r="BG6" s="12">
        <f t="shared" si="6"/>
        <v>0</v>
      </c>
      <c r="BH6" s="12">
        <f t="shared" si="6"/>
        <v>0</v>
      </c>
      <c r="BI6" s="12">
        <f t="shared" si="6"/>
        <v>0</v>
      </c>
      <c r="BJ6" s="12">
        <f t="shared" si="6"/>
        <v>0</v>
      </c>
      <c r="BK6" s="12">
        <f t="shared" si="6"/>
        <v>0</v>
      </c>
      <c r="BL6" s="12">
        <f t="shared" si="6"/>
        <v>0</v>
      </c>
      <c r="BM6" s="12">
        <f t="shared" si="6"/>
        <v>0</v>
      </c>
      <c r="BN6" s="12">
        <f t="shared" si="6"/>
        <v>0</v>
      </c>
      <c r="BO6" s="12">
        <f t="shared" si="6"/>
        <v>0</v>
      </c>
      <c r="BP6" s="12">
        <f t="shared" si="6"/>
        <v>0</v>
      </c>
      <c r="BQ6" s="12">
        <f t="shared" si="6"/>
        <v>0</v>
      </c>
      <c r="BT6" s="19">
        <f t="shared" si="15"/>
        <v>5</v>
      </c>
      <c r="BU6" s="12">
        <f t="shared" si="7"/>
        <v>0</v>
      </c>
      <c r="BV6" s="12">
        <f t="shared" si="7"/>
        <v>0</v>
      </c>
      <c r="BW6" s="12">
        <f t="shared" si="7"/>
        <v>0</v>
      </c>
      <c r="BX6" s="12">
        <f t="shared" si="7"/>
        <v>0</v>
      </c>
      <c r="BY6" s="12">
        <f t="shared" si="7"/>
        <v>0</v>
      </c>
      <c r="BZ6" s="12">
        <f t="shared" si="7"/>
        <v>0</v>
      </c>
      <c r="CA6" s="12">
        <f t="shared" si="7"/>
        <v>0</v>
      </c>
      <c r="CB6" s="12">
        <f t="shared" si="7"/>
        <v>0</v>
      </c>
      <c r="CC6" s="12">
        <f t="shared" si="7"/>
        <v>0</v>
      </c>
      <c r="CD6" s="12">
        <f t="shared" si="7"/>
        <v>0</v>
      </c>
      <c r="CE6" s="12">
        <f t="shared" si="7"/>
        <v>0</v>
      </c>
      <c r="CF6" s="12">
        <f t="shared" si="7"/>
        <v>0</v>
      </c>
      <c r="CG6" s="12">
        <f t="shared" si="7"/>
        <v>0</v>
      </c>
      <c r="CH6" s="12">
        <f t="shared" si="7"/>
        <v>0</v>
      </c>
      <c r="CI6" s="12">
        <f t="shared" si="7"/>
        <v>0</v>
      </c>
      <c r="CJ6" s="12">
        <f t="shared" si="7"/>
        <v>0</v>
      </c>
      <c r="CM6" s="19">
        <f t="shared" si="16"/>
        <v>5</v>
      </c>
      <c r="CN6" s="12">
        <f t="shared" si="8"/>
        <v>1</v>
      </c>
      <c r="CO6" s="12">
        <f t="shared" si="8"/>
        <v>1</v>
      </c>
      <c r="CP6" s="12">
        <f t="shared" si="8"/>
        <v>0</v>
      </c>
      <c r="CQ6" s="12">
        <f t="shared" si="8"/>
        <v>1</v>
      </c>
      <c r="CR6" s="12">
        <f t="shared" si="8"/>
        <v>1</v>
      </c>
      <c r="CS6" s="12">
        <f t="shared" si="8"/>
        <v>0</v>
      </c>
      <c r="CT6" s="12">
        <f t="shared" si="8"/>
        <v>0</v>
      </c>
      <c r="CU6" s="12">
        <f t="shared" si="8"/>
        <v>0</v>
      </c>
      <c r="CV6" s="12">
        <f t="shared" si="8"/>
        <v>1</v>
      </c>
      <c r="CW6" s="12">
        <f t="shared" si="8"/>
        <v>0</v>
      </c>
      <c r="CX6" s="12">
        <f t="shared" si="8"/>
        <v>0</v>
      </c>
      <c r="CY6" s="12">
        <f t="shared" si="8"/>
        <v>0</v>
      </c>
      <c r="CZ6" s="12">
        <f t="shared" si="8"/>
        <v>0</v>
      </c>
      <c r="DA6" s="12">
        <f t="shared" si="8"/>
        <v>0</v>
      </c>
      <c r="DB6" s="12">
        <f t="shared" si="8"/>
        <v>0</v>
      </c>
      <c r="DC6" s="12">
        <f t="shared" si="8"/>
        <v>0</v>
      </c>
      <c r="DF6" s="19">
        <f t="shared" si="17"/>
        <v>0</v>
      </c>
      <c r="DG6" s="19">
        <f t="shared" si="9"/>
        <v>0</v>
      </c>
      <c r="DH6" s="19">
        <f t="shared" si="9"/>
        <v>0</v>
      </c>
      <c r="DI6" s="19">
        <f t="shared" si="9"/>
        <v>0</v>
      </c>
      <c r="DJ6" s="19">
        <f t="shared" si="9"/>
        <v>0</v>
      </c>
      <c r="DK6" s="19">
        <f t="shared" si="9"/>
        <v>0</v>
      </c>
      <c r="DL6" s="19">
        <f t="shared" si="9"/>
        <v>0</v>
      </c>
      <c r="DM6" s="19">
        <f t="shared" si="9"/>
        <v>0</v>
      </c>
      <c r="DN6" s="19">
        <f t="shared" si="9"/>
        <v>0</v>
      </c>
      <c r="DO6" s="19">
        <f t="shared" si="9"/>
        <v>0</v>
      </c>
      <c r="DP6" s="19">
        <f t="shared" si="9"/>
        <v>0</v>
      </c>
      <c r="DQ6" s="19">
        <f t="shared" si="9"/>
        <v>0</v>
      </c>
      <c r="DR6" s="19">
        <f t="shared" si="9"/>
        <v>0</v>
      </c>
      <c r="DS6" s="19">
        <f t="shared" si="9"/>
        <v>0</v>
      </c>
      <c r="DT6" s="19">
        <f t="shared" si="9"/>
        <v>0</v>
      </c>
      <c r="DU6" s="19">
        <f t="shared" si="9"/>
        <v>0</v>
      </c>
      <c r="DX6" s="12" t="str">
        <f>IF(MOD('Game (4)'!$G6,2)=0,"hold","break")</f>
        <v>hold</v>
      </c>
      <c r="DY6" s="15" t="str">
        <f t="shared" si="18"/>
        <v>Op</v>
      </c>
      <c r="DZ6" s="15">
        <f t="shared" si="19"/>
        <v>0</v>
      </c>
      <c r="EA6" s="15">
        <f t="shared" si="10"/>
        <v>0</v>
      </c>
      <c r="EB6" s="15">
        <f t="shared" si="11"/>
        <v>0</v>
      </c>
      <c r="EC6" s="15">
        <f t="shared" si="20"/>
        <v>1</v>
      </c>
      <c r="ED6" s="20" t="str">
        <f t="shared" si="21"/>
        <v/>
      </c>
      <c r="EE6" s="20" t="str">
        <f t="shared" si="22"/>
        <v/>
      </c>
      <c r="EF6" s="20">
        <f t="shared" si="23"/>
        <v>0</v>
      </c>
      <c r="EG6" s="20" t="str">
        <f t="shared" si="24"/>
        <v/>
      </c>
    </row>
    <row r="7" spans="1:137">
      <c r="F7" s="14">
        <v>6</v>
      </c>
      <c r="G7" s="16">
        <v>1</v>
      </c>
      <c r="H7" s="15">
        <v>1</v>
      </c>
      <c r="I7" s="15">
        <v>1</v>
      </c>
      <c r="J7" s="15"/>
      <c r="K7" s="15"/>
      <c r="L7" s="15">
        <v>1</v>
      </c>
      <c r="M7" s="15">
        <v>1</v>
      </c>
      <c r="N7" s="15"/>
      <c r="O7" s="15"/>
      <c r="P7" s="15">
        <v>1</v>
      </c>
      <c r="Q7" s="15"/>
      <c r="R7" s="15"/>
      <c r="S7" s="15"/>
      <c r="T7" s="15"/>
      <c r="U7" s="15"/>
      <c r="V7" s="15"/>
      <c r="W7" s="15"/>
      <c r="Y7" s="15">
        <f t="shared" si="12"/>
        <v>5</v>
      </c>
      <c r="Z7" s="15" t="str">
        <f t="shared" si="4"/>
        <v>Op break</v>
      </c>
      <c r="AB7" t="s">
        <v>93</v>
      </c>
      <c r="AC7" s="2">
        <f>MAX(AI53:AX53)</f>
        <v>38</v>
      </c>
      <c r="AD7" s="30" t="str">
        <f>_xlfn.XLOOKUP(AC7,AI53:AX53,AI52:AX52)</f>
        <v>Player 3</v>
      </c>
      <c r="AE7" t="s">
        <v>94</v>
      </c>
      <c r="AH7" s="19">
        <f t="shared" si="13"/>
        <v>6</v>
      </c>
      <c r="AI7" s="12">
        <f t="shared" si="5"/>
        <v>0</v>
      </c>
      <c r="AJ7" s="12">
        <f t="shared" si="5"/>
        <v>0</v>
      </c>
      <c r="AK7" s="12">
        <f t="shared" si="5"/>
        <v>0</v>
      </c>
      <c r="AL7" s="12">
        <f t="shared" si="5"/>
        <v>0</v>
      </c>
      <c r="AM7" s="12">
        <f t="shared" si="5"/>
        <v>0</v>
      </c>
      <c r="AN7" s="12">
        <f t="shared" si="5"/>
        <v>0</v>
      </c>
      <c r="AO7" s="12">
        <f t="shared" si="5"/>
        <v>0</v>
      </c>
      <c r="AP7" s="12">
        <f t="shared" si="5"/>
        <v>0</v>
      </c>
      <c r="AQ7" s="12">
        <f t="shared" si="5"/>
        <v>0</v>
      </c>
      <c r="AR7" s="12">
        <f t="shared" si="5"/>
        <v>0</v>
      </c>
      <c r="AS7" s="12">
        <f t="shared" si="5"/>
        <v>0</v>
      </c>
      <c r="AT7" s="12">
        <f t="shared" si="5"/>
        <v>0</v>
      </c>
      <c r="AU7" s="12">
        <f t="shared" si="5"/>
        <v>0</v>
      </c>
      <c r="AV7" s="12">
        <f t="shared" si="5"/>
        <v>0</v>
      </c>
      <c r="AW7" s="12">
        <f t="shared" si="5"/>
        <v>0</v>
      </c>
      <c r="AX7" s="12">
        <f t="shared" si="5"/>
        <v>0</v>
      </c>
      <c r="BA7" s="19">
        <f t="shared" si="14"/>
        <v>6</v>
      </c>
      <c r="BB7" s="12">
        <f t="shared" si="6"/>
        <v>1</v>
      </c>
      <c r="BC7" s="12">
        <f t="shared" si="6"/>
        <v>1</v>
      </c>
      <c r="BD7" s="12">
        <f t="shared" si="6"/>
        <v>0</v>
      </c>
      <c r="BE7" s="12">
        <f t="shared" si="6"/>
        <v>0</v>
      </c>
      <c r="BF7" s="12">
        <f t="shared" si="6"/>
        <v>1</v>
      </c>
      <c r="BG7" s="12">
        <f t="shared" si="6"/>
        <v>1</v>
      </c>
      <c r="BH7" s="12">
        <f t="shared" si="6"/>
        <v>0</v>
      </c>
      <c r="BI7" s="12">
        <f t="shared" si="6"/>
        <v>0</v>
      </c>
      <c r="BJ7" s="12">
        <f t="shared" si="6"/>
        <v>1</v>
      </c>
      <c r="BK7" s="12">
        <f t="shared" si="6"/>
        <v>0</v>
      </c>
      <c r="BL7" s="12">
        <f t="shared" si="6"/>
        <v>0</v>
      </c>
      <c r="BM7" s="12">
        <f t="shared" si="6"/>
        <v>0</v>
      </c>
      <c r="BN7" s="12">
        <f t="shared" si="6"/>
        <v>0</v>
      </c>
      <c r="BO7" s="12">
        <f t="shared" si="6"/>
        <v>0</v>
      </c>
      <c r="BP7" s="12">
        <f t="shared" si="6"/>
        <v>0</v>
      </c>
      <c r="BQ7" s="12">
        <f t="shared" si="6"/>
        <v>0</v>
      </c>
      <c r="BT7" s="19">
        <f t="shared" si="15"/>
        <v>6</v>
      </c>
      <c r="BU7" s="12">
        <f t="shared" si="7"/>
        <v>0</v>
      </c>
      <c r="BV7" s="12">
        <f t="shared" si="7"/>
        <v>0</v>
      </c>
      <c r="BW7" s="12">
        <f t="shared" si="7"/>
        <v>0</v>
      </c>
      <c r="BX7" s="12">
        <f t="shared" si="7"/>
        <v>0</v>
      </c>
      <c r="BY7" s="12">
        <f t="shared" si="7"/>
        <v>0</v>
      </c>
      <c r="BZ7" s="12">
        <f t="shared" si="7"/>
        <v>0</v>
      </c>
      <c r="CA7" s="12">
        <f t="shared" si="7"/>
        <v>0</v>
      </c>
      <c r="CB7" s="12">
        <f t="shared" si="7"/>
        <v>0</v>
      </c>
      <c r="CC7" s="12">
        <f t="shared" si="7"/>
        <v>0</v>
      </c>
      <c r="CD7" s="12">
        <f t="shared" si="7"/>
        <v>0</v>
      </c>
      <c r="CE7" s="12">
        <f t="shared" si="7"/>
        <v>0</v>
      </c>
      <c r="CF7" s="12">
        <f t="shared" si="7"/>
        <v>0</v>
      </c>
      <c r="CG7" s="12">
        <f t="shared" si="7"/>
        <v>0</v>
      </c>
      <c r="CH7" s="12">
        <f t="shared" si="7"/>
        <v>0</v>
      </c>
      <c r="CI7" s="12">
        <f t="shared" si="7"/>
        <v>0</v>
      </c>
      <c r="CJ7" s="12">
        <f t="shared" si="7"/>
        <v>0</v>
      </c>
      <c r="CM7" s="19">
        <f t="shared" si="16"/>
        <v>6</v>
      </c>
      <c r="CN7" s="12">
        <f t="shared" si="8"/>
        <v>1</v>
      </c>
      <c r="CO7" s="12">
        <f t="shared" si="8"/>
        <v>1</v>
      </c>
      <c r="CP7" s="12">
        <f t="shared" si="8"/>
        <v>0</v>
      </c>
      <c r="CQ7" s="12">
        <f t="shared" si="8"/>
        <v>0</v>
      </c>
      <c r="CR7" s="12">
        <f t="shared" si="8"/>
        <v>1</v>
      </c>
      <c r="CS7" s="12">
        <f t="shared" si="8"/>
        <v>1</v>
      </c>
      <c r="CT7" s="12">
        <f t="shared" si="8"/>
        <v>0</v>
      </c>
      <c r="CU7" s="12">
        <f t="shared" si="8"/>
        <v>0</v>
      </c>
      <c r="CV7" s="12">
        <f t="shared" si="8"/>
        <v>1</v>
      </c>
      <c r="CW7" s="12">
        <f t="shared" si="8"/>
        <v>0</v>
      </c>
      <c r="CX7" s="12">
        <f t="shared" si="8"/>
        <v>0</v>
      </c>
      <c r="CY7" s="12">
        <f t="shared" si="8"/>
        <v>0</v>
      </c>
      <c r="CZ7" s="12">
        <f t="shared" si="8"/>
        <v>0</v>
      </c>
      <c r="DA7" s="12">
        <f t="shared" si="8"/>
        <v>0</v>
      </c>
      <c r="DB7" s="12">
        <f t="shared" si="8"/>
        <v>0</v>
      </c>
      <c r="DC7" s="12">
        <f t="shared" si="8"/>
        <v>0</v>
      </c>
      <c r="DF7" s="19">
        <f t="shared" si="17"/>
        <v>1</v>
      </c>
      <c r="DG7" s="19">
        <f t="shared" si="9"/>
        <v>1</v>
      </c>
      <c r="DH7" s="19">
        <f t="shared" si="9"/>
        <v>0</v>
      </c>
      <c r="DI7" s="19">
        <f t="shared" si="9"/>
        <v>0</v>
      </c>
      <c r="DJ7" s="19">
        <f t="shared" si="9"/>
        <v>1</v>
      </c>
      <c r="DK7" s="19">
        <f t="shared" si="9"/>
        <v>1</v>
      </c>
      <c r="DL7" s="19">
        <f t="shared" si="9"/>
        <v>0</v>
      </c>
      <c r="DM7" s="19">
        <f t="shared" si="9"/>
        <v>0</v>
      </c>
      <c r="DN7" s="19">
        <f t="shared" si="9"/>
        <v>1</v>
      </c>
      <c r="DO7" s="19">
        <f t="shared" si="9"/>
        <v>0</v>
      </c>
      <c r="DP7" s="19">
        <f t="shared" si="9"/>
        <v>0</v>
      </c>
      <c r="DQ7" s="19">
        <f t="shared" si="9"/>
        <v>0</v>
      </c>
      <c r="DR7" s="19">
        <f t="shared" si="9"/>
        <v>0</v>
      </c>
      <c r="DS7" s="19">
        <f t="shared" si="9"/>
        <v>0</v>
      </c>
      <c r="DT7" s="19">
        <f t="shared" si="9"/>
        <v>0</v>
      </c>
      <c r="DU7" s="19">
        <f t="shared" si="9"/>
        <v>0</v>
      </c>
      <c r="DX7" s="15" t="str">
        <f>IF(MOD('Game (4)'!$G7,2)=0,"hold","break")</f>
        <v>break</v>
      </c>
      <c r="DY7" s="15" t="str">
        <f t="shared" si="18"/>
        <v>Op</v>
      </c>
      <c r="DZ7" s="15">
        <f t="shared" si="19"/>
        <v>0</v>
      </c>
      <c r="EA7" s="15">
        <f t="shared" si="10"/>
        <v>1</v>
      </c>
      <c r="EB7" s="15">
        <f t="shared" si="11"/>
        <v>0</v>
      </c>
      <c r="EC7" s="15">
        <f t="shared" si="20"/>
        <v>1</v>
      </c>
      <c r="ED7" s="20" t="str">
        <f t="shared" si="21"/>
        <v/>
      </c>
      <c r="EE7" s="20" t="str">
        <f t="shared" si="22"/>
        <v/>
      </c>
      <c r="EF7" s="20" t="str">
        <f t="shared" si="23"/>
        <v/>
      </c>
      <c r="EG7" s="20">
        <f t="shared" si="24"/>
        <v>1</v>
      </c>
    </row>
    <row r="8" spans="1:137">
      <c r="A8" s="1" t="s">
        <v>166</v>
      </c>
      <c r="B8" s="1"/>
      <c r="F8" s="11">
        <v>7</v>
      </c>
      <c r="G8" s="13">
        <v>6</v>
      </c>
      <c r="H8" s="12">
        <v>1</v>
      </c>
      <c r="I8" s="12"/>
      <c r="J8" s="12">
        <v>1</v>
      </c>
      <c r="K8" s="12">
        <v>1</v>
      </c>
      <c r="L8" s="12"/>
      <c r="M8" s="12"/>
      <c r="N8" s="12">
        <v>1</v>
      </c>
      <c r="O8" s="12">
        <v>1</v>
      </c>
      <c r="P8" s="12"/>
      <c r="Q8" s="12"/>
      <c r="R8" s="12"/>
      <c r="S8" s="12"/>
      <c r="T8" s="12"/>
      <c r="U8" s="12"/>
      <c r="V8" s="12"/>
      <c r="W8" s="12"/>
      <c r="Y8" s="12">
        <f t="shared" si="12"/>
        <v>5</v>
      </c>
      <c r="Z8" s="12" t="str">
        <f t="shared" si="4"/>
        <v>Us hold</v>
      </c>
      <c r="AB8" t="s">
        <v>96</v>
      </c>
      <c r="AC8" s="2">
        <f>MAX(AI54:AX54)</f>
        <v>4</v>
      </c>
      <c r="AD8" s="30" t="str">
        <f>_xlfn.XLOOKUP(AC8,AI54:AX54,AI52:AX52)</f>
        <v>Player 8</v>
      </c>
      <c r="AE8" t="s">
        <v>97</v>
      </c>
      <c r="AH8" s="19">
        <f t="shared" si="13"/>
        <v>7</v>
      </c>
      <c r="AI8" s="12">
        <f t="shared" si="5"/>
        <v>1</v>
      </c>
      <c r="AJ8" s="12">
        <f t="shared" si="5"/>
        <v>0</v>
      </c>
      <c r="AK8" s="12">
        <f t="shared" si="5"/>
        <v>1</v>
      </c>
      <c r="AL8" s="12">
        <f t="shared" si="5"/>
        <v>1</v>
      </c>
      <c r="AM8" s="12">
        <f t="shared" si="5"/>
        <v>0</v>
      </c>
      <c r="AN8" s="12">
        <f t="shared" si="5"/>
        <v>0</v>
      </c>
      <c r="AO8" s="12">
        <f t="shared" si="5"/>
        <v>1</v>
      </c>
      <c r="AP8" s="12">
        <f t="shared" si="5"/>
        <v>1</v>
      </c>
      <c r="AQ8" s="12">
        <f t="shared" si="5"/>
        <v>0</v>
      </c>
      <c r="AR8" s="12">
        <f t="shared" si="5"/>
        <v>0</v>
      </c>
      <c r="AS8" s="12">
        <f t="shared" si="5"/>
        <v>0</v>
      </c>
      <c r="AT8" s="12">
        <f t="shared" si="5"/>
        <v>0</v>
      </c>
      <c r="AU8" s="12">
        <f t="shared" si="5"/>
        <v>0</v>
      </c>
      <c r="AV8" s="12">
        <f t="shared" si="5"/>
        <v>0</v>
      </c>
      <c r="AW8" s="12">
        <f t="shared" si="5"/>
        <v>0</v>
      </c>
      <c r="AX8" s="12">
        <f t="shared" si="5"/>
        <v>0</v>
      </c>
      <c r="BA8" s="19">
        <f t="shared" si="14"/>
        <v>7</v>
      </c>
      <c r="BB8" s="12">
        <f t="shared" si="6"/>
        <v>3</v>
      </c>
      <c r="BC8" s="12">
        <f t="shared" si="6"/>
        <v>0</v>
      </c>
      <c r="BD8" s="12">
        <f t="shared" si="6"/>
        <v>3</v>
      </c>
      <c r="BE8" s="12">
        <f t="shared" si="6"/>
        <v>3</v>
      </c>
      <c r="BF8" s="12">
        <f t="shared" si="6"/>
        <v>0</v>
      </c>
      <c r="BG8" s="12">
        <f t="shared" si="6"/>
        <v>0</v>
      </c>
      <c r="BH8" s="12">
        <f t="shared" si="6"/>
        <v>3</v>
      </c>
      <c r="BI8" s="12">
        <f t="shared" si="6"/>
        <v>3</v>
      </c>
      <c r="BJ8" s="12">
        <f t="shared" si="6"/>
        <v>0</v>
      </c>
      <c r="BK8" s="12">
        <f t="shared" si="6"/>
        <v>0</v>
      </c>
      <c r="BL8" s="12">
        <f t="shared" si="6"/>
        <v>0</v>
      </c>
      <c r="BM8" s="12">
        <f t="shared" si="6"/>
        <v>0</v>
      </c>
      <c r="BN8" s="12">
        <f t="shared" si="6"/>
        <v>0</v>
      </c>
      <c r="BO8" s="12">
        <f t="shared" si="6"/>
        <v>0</v>
      </c>
      <c r="BP8" s="12">
        <f t="shared" si="6"/>
        <v>0</v>
      </c>
      <c r="BQ8" s="12">
        <f t="shared" si="6"/>
        <v>0</v>
      </c>
      <c r="BT8" s="19">
        <f t="shared" si="15"/>
        <v>7</v>
      </c>
      <c r="BU8" s="12">
        <f t="shared" si="7"/>
        <v>3</v>
      </c>
      <c r="BV8" s="12">
        <f t="shared" si="7"/>
        <v>0</v>
      </c>
      <c r="BW8" s="12">
        <f t="shared" si="7"/>
        <v>3</v>
      </c>
      <c r="BX8" s="12">
        <f t="shared" si="7"/>
        <v>3</v>
      </c>
      <c r="BY8" s="12">
        <f t="shared" si="7"/>
        <v>0</v>
      </c>
      <c r="BZ8" s="12">
        <f t="shared" si="7"/>
        <v>0</v>
      </c>
      <c r="CA8" s="12">
        <f t="shared" si="7"/>
        <v>3</v>
      </c>
      <c r="CB8" s="12">
        <f t="shared" si="7"/>
        <v>3</v>
      </c>
      <c r="CC8" s="12">
        <f t="shared" si="7"/>
        <v>0</v>
      </c>
      <c r="CD8" s="12">
        <f t="shared" si="7"/>
        <v>0</v>
      </c>
      <c r="CE8" s="12">
        <f t="shared" si="7"/>
        <v>0</v>
      </c>
      <c r="CF8" s="12">
        <f t="shared" si="7"/>
        <v>0</v>
      </c>
      <c r="CG8" s="12">
        <f t="shared" si="7"/>
        <v>0</v>
      </c>
      <c r="CH8" s="12">
        <f t="shared" si="7"/>
        <v>0</v>
      </c>
      <c r="CI8" s="12">
        <f t="shared" si="7"/>
        <v>0</v>
      </c>
      <c r="CJ8" s="12">
        <f t="shared" si="7"/>
        <v>0</v>
      </c>
      <c r="CM8" s="19">
        <f t="shared" si="16"/>
        <v>7</v>
      </c>
      <c r="CN8" s="12">
        <f t="shared" si="8"/>
        <v>0</v>
      </c>
      <c r="CO8" s="12">
        <f t="shared" si="8"/>
        <v>0</v>
      </c>
      <c r="CP8" s="12">
        <f t="shared" si="8"/>
        <v>0</v>
      </c>
      <c r="CQ8" s="12">
        <f t="shared" si="8"/>
        <v>0</v>
      </c>
      <c r="CR8" s="12">
        <f t="shared" si="8"/>
        <v>0</v>
      </c>
      <c r="CS8" s="12">
        <f t="shared" si="8"/>
        <v>0</v>
      </c>
      <c r="CT8" s="12">
        <f t="shared" si="8"/>
        <v>0</v>
      </c>
      <c r="CU8" s="12">
        <f t="shared" si="8"/>
        <v>0</v>
      </c>
      <c r="CV8" s="12">
        <f t="shared" si="8"/>
        <v>0</v>
      </c>
      <c r="CW8" s="12">
        <f t="shared" si="8"/>
        <v>0</v>
      </c>
      <c r="CX8" s="12">
        <f t="shared" si="8"/>
        <v>0</v>
      </c>
      <c r="CY8" s="12">
        <f t="shared" si="8"/>
        <v>0</v>
      </c>
      <c r="CZ8" s="12">
        <f t="shared" si="8"/>
        <v>0</v>
      </c>
      <c r="DA8" s="12">
        <f t="shared" si="8"/>
        <v>0</v>
      </c>
      <c r="DB8" s="12">
        <f t="shared" si="8"/>
        <v>0</v>
      </c>
      <c r="DC8" s="12">
        <f t="shared" si="8"/>
        <v>0</v>
      </c>
      <c r="DF8" s="19">
        <f t="shared" si="17"/>
        <v>1</v>
      </c>
      <c r="DG8" s="19">
        <f t="shared" si="9"/>
        <v>0</v>
      </c>
      <c r="DH8" s="19">
        <f t="shared" si="9"/>
        <v>1</v>
      </c>
      <c r="DI8" s="19">
        <f t="shared" si="9"/>
        <v>1</v>
      </c>
      <c r="DJ8" s="19">
        <f t="shared" si="9"/>
        <v>0</v>
      </c>
      <c r="DK8" s="19">
        <f t="shared" si="9"/>
        <v>0</v>
      </c>
      <c r="DL8" s="19">
        <f t="shared" si="9"/>
        <v>1</v>
      </c>
      <c r="DM8" s="19">
        <f t="shared" si="9"/>
        <v>1</v>
      </c>
      <c r="DN8" s="19">
        <f t="shared" si="9"/>
        <v>0</v>
      </c>
      <c r="DO8" s="19">
        <f t="shared" si="9"/>
        <v>0</v>
      </c>
      <c r="DP8" s="19">
        <f t="shared" si="9"/>
        <v>0</v>
      </c>
      <c r="DQ8" s="19">
        <f t="shared" si="9"/>
        <v>0</v>
      </c>
      <c r="DR8" s="19">
        <f t="shared" si="9"/>
        <v>0</v>
      </c>
      <c r="DS8" s="19">
        <f t="shared" si="9"/>
        <v>0</v>
      </c>
      <c r="DT8" s="19">
        <f t="shared" si="9"/>
        <v>0</v>
      </c>
      <c r="DU8" s="19">
        <f t="shared" si="9"/>
        <v>0</v>
      </c>
      <c r="DX8" s="12" t="str">
        <f>IF(MOD('Game (4)'!$G8,2)=0,"hold","break")</f>
        <v>hold</v>
      </c>
      <c r="DY8" s="15" t="str">
        <f t="shared" si="18"/>
        <v>Us</v>
      </c>
      <c r="DZ8" s="15">
        <f t="shared" si="19"/>
        <v>1</v>
      </c>
      <c r="EA8" s="15">
        <f t="shared" si="10"/>
        <v>3</v>
      </c>
      <c r="EB8" s="15">
        <f t="shared" si="11"/>
        <v>3</v>
      </c>
      <c r="EC8" s="15">
        <f t="shared" si="20"/>
        <v>0</v>
      </c>
      <c r="ED8" s="20">
        <f t="shared" si="21"/>
        <v>6</v>
      </c>
      <c r="EE8" s="20" t="str">
        <f t="shared" si="22"/>
        <v/>
      </c>
      <c r="EF8" s="20" t="str">
        <f t="shared" si="23"/>
        <v/>
      </c>
      <c r="EG8" s="20" t="str">
        <f t="shared" si="24"/>
        <v/>
      </c>
    </row>
    <row r="9" spans="1:137">
      <c r="A9" t="s">
        <v>50</v>
      </c>
      <c r="B9">
        <f>'Front Page'!E14</f>
        <v>9</v>
      </c>
      <c r="F9" s="14">
        <v>8</v>
      </c>
      <c r="G9" s="16">
        <v>3</v>
      </c>
      <c r="H9" s="15"/>
      <c r="I9" s="15"/>
      <c r="J9" s="15">
        <v>1</v>
      </c>
      <c r="K9" s="15">
        <v>1</v>
      </c>
      <c r="L9" s="15">
        <v>1</v>
      </c>
      <c r="M9" s="15">
        <v>1</v>
      </c>
      <c r="N9" s="15"/>
      <c r="O9" s="15"/>
      <c r="P9" s="15">
        <v>1</v>
      </c>
      <c r="Q9" s="15"/>
      <c r="R9" s="15"/>
      <c r="S9" s="15"/>
      <c r="T9" s="15"/>
      <c r="U9" s="15"/>
      <c r="V9" s="15"/>
      <c r="W9" s="15"/>
      <c r="Y9" s="15">
        <f t="shared" si="12"/>
        <v>5</v>
      </c>
      <c r="Z9" s="15" t="str">
        <f t="shared" si="4"/>
        <v>Us break</v>
      </c>
      <c r="AB9" t="s">
        <v>86</v>
      </c>
      <c r="AC9" s="2">
        <f>MAX(AI55:AX55)</f>
        <v>22.828571428571429</v>
      </c>
      <c r="AD9" s="30" t="str">
        <f>_xlfn.XLOOKUP(AC9,AI55:AX55,AI52:AX52)</f>
        <v>Player 6</v>
      </c>
      <c r="AE9" t="s">
        <v>167</v>
      </c>
      <c r="AH9" s="19">
        <f t="shared" si="13"/>
        <v>8</v>
      </c>
      <c r="AI9" s="12">
        <f t="shared" si="5"/>
        <v>0</v>
      </c>
      <c r="AJ9" s="12">
        <f t="shared" si="5"/>
        <v>0</v>
      </c>
      <c r="AK9" s="12">
        <f t="shared" si="5"/>
        <v>1</v>
      </c>
      <c r="AL9" s="12">
        <f t="shared" si="5"/>
        <v>1</v>
      </c>
      <c r="AM9" s="12">
        <f t="shared" si="5"/>
        <v>1</v>
      </c>
      <c r="AN9" s="12">
        <f t="shared" si="5"/>
        <v>1</v>
      </c>
      <c r="AO9" s="12">
        <f t="shared" si="5"/>
        <v>0</v>
      </c>
      <c r="AP9" s="12">
        <f t="shared" si="5"/>
        <v>0</v>
      </c>
      <c r="AQ9" s="12">
        <f t="shared" si="5"/>
        <v>1</v>
      </c>
      <c r="AR9" s="12">
        <f t="shared" si="5"/>
        <v>0</v>
      </c>
      <c r="AS9" s="12">
        <f t="shared" si="5"/>
        <v>0</v>
      </c>
      <c r="AT9" s="12">
        <f t="shared" si="5"/>
        <v>0</v>
      </c>
      <c r="AU9" s="12">
        <f t="shared" si="5"/>
        <v>0</v>
      </c>
      <c r="AV9" s="12">
        <f t="shared" si="5"/>
        <v>0</v>
      </c>
      <c r="AW9" s="12">
        <f t="shared" si="5"/>
        <v>0</v>
      </c>
      <c r="AX9" s="12">
        <f t="shared" si="5"/>
        <v>0</v>
      </c>
      <c r="BA9" s="19">
        <f t="shared" si="14"/>
        <v>8</v>
      </c>
      <c r="BB9" s="12">
        <f t="shared" si="6"/>
        <v>0</v>
      </c>
      <c r="BC9" s="12">
        <f t="shared" si="6"/>
        <v>0</v>
      </c>
      <c r="BD9" s="12">
        <f t="shared" si="6"/>
        <v>1</v>
      </c>
      <c r="BE9" s="12">
        <f t="shared" si="6"/>
        <v>1</v>
      </c>
      <c r="BF9" s="12">
        <f t="shared" si="6"/>
        <v>1</v>
      </c>
      <c r="BG9" s="12">
        <f t="shared" si="6"/>
        <v>1</v>
      </c>
      <c r="BH9" s="12">
        <f t="shared" si="6"/>
        <v>0</v>
      </c>
      <c r="BI9" s="12">
        <f t="shared" si="6"/>
        <v>0</v>
      </c>
      <c r="BJ9" s="12">
        <f t="shared" si="6"/>
        <v>1</v>
      </c>
      <c r="BK9" s="12">
        <f t="shared" si="6"/>
        <v>0</v>
      </c>
      <c r="BL9" s="12">
        <f t="shared" si="6"/>
        <v>0</v>
      </c>
      <c r="BM9" s="12">
        <f t="shared" si="6"/>
        <v>0</v>
      </c>
      <c r="BN9" s="12">
        <f t="shared" si="6"/>
        <v>0</v>
      </c>
      <c r="BO9" s="12">
        <f t="shared" si="6"/>
        <v>0</v>
      </c>
      <c r="BP9" s="12">
        <f t="shared" si="6"/>
        <v>0</v>
      </c>
      <c r="BQ9" s="12">
        <f t="shared" si="6"/>
        <v>0</v>
      </c>
      <c r="BT9" s="19">
        <f t="shared" si="15"/>
        <v>8</v>
      </c>
      <c r="BU9" s="12">
        <f t="shared" si="7"/>
        <v>0</v>
      </c>
      <c r="BV9" s="12">
        <f t="shared" si="7"/>
        <v>0</v>
      </c>
      <c r="BW9" s="12">
        <f t="shared" si="7"/>
        <v>2</v>
      </c>
      <c r="BX9" s="12">
        <f t="shared" si="7"/>
        <v>2</v>
      </c>
      <c r="BY9" s="12">
        <f t="shared" si="7"/>
        <v>2</v>
      </c>
      <c r="BZ9" s="12">
        <f t="shared" si="7"/>
        <v>2</v>
      </c>
      <c r="CA9" s="12">
        <f t="shared" si="7"/>
        <v>0</v>
      </c>
      <c r="CB9" s="12">
        <f t="shared" si="7"/>
        <v>0</v>
      </c>
      <c r="CC9" s="12">
        <f t="shared" si="7"/>
        <v>2</v>
      </c>
      <c r="CD9" s="12">
        <f t="shared" si="7"/>
        <v>0</v>
      </c>
      <c r="CE9" s="12">
        <f t="shared" si="7"/>
        <v>0</v>
      </c>
      <c r="CF9" s="12">
        <f t="shared" si="7"/>
        <v>0</v>
      </c>
      <c r="CG9" s="12">
        <f t="shared" si="7"/>
        <v>0</v>
      </c>
      <c r="CH9" s="12">
        <f t="shared" si="7"/>
        <v>0</v>
      </c>
      <c r="CI9" s="12">
        <f t="shared" si="7"/>
        <v>0</v>
      </c>
      <c r="CJ9" s="12">
        <f t="shared" si="7"/>
        <v>0</v>
      </c>
      <c r="CM9" s="19">
        <f t="shared" si="16"/>
        <v>8</v>
      </c>
      <c r="CN9" s="12">
        <f t="shared" si="8"/>
        <v>0</v>
      </c>
      <c r="CO9" s="12">
        <f t="shared" si="8"/>
        <v>0</v>
      </c>
      <c r="CP9" s="12">
        <f t="shared" si="8"/>
        <v>0</v>
      </c>
      <c r="CQ9" s="12">
        <f t="shared" si="8"/>
        <v>0</v>
      </c>
      <c r="CR9" s="12">
        <f t="shared" si="8"/>
        <v>0</v>
      </c>
      <c r="CS9" s="12">
        <f t="shared" si="8"/>
        <v>0</v>
      </c>
      <c r="CT9" s="12">
        <f t="shared" si="8"/>
        <v>0</v>
      </c>
      <c r="CU9" s="12">
        <f t="shared" si="8"/>
        <v>0</v>
      </c>
      <c r="CV9" s="12">
        <f t="shared" si="8"/>
        <v>0</v>
      </c>
      <c r="CW9" s="12">
        <f t="shared" si="8"/>
        <v>0</v>
      </c>
      <c r="CX9" s="12">
        <f t="shared" si="8"/>
        <v>0</v>
      </c>
      <c r="CY9" s="12">
        <f t="shared" si="8"/>
        <v>0</v>
      </c>
      <c r="CZ9" s="12">
        <f t="shared" si="8"/>
        <v>0</v>
      </c>
      <c r="DA9" s="12">
        <f t="shared" si="8"/>
        <v>0</v>
      </c>
      <c r="DB9" s="12">
        <f t="shared" si="8"/>
        <v>0</v>
      </c>
      <c r="DC9" s="12">
        <f t="shared" si="8"/>
        <v>0</v>
      </c>
      <c r="DF9" s="19">
        <f t="shared" si="17"/>
        <v>0</v>
      </c>
      <c r="DG9" s="19">
        <f t="shared" si="9"/>
        <v>0</v>
      </c>
      <c r="DH9" s="19">
        <f t="shared" si="9"/>
        <v>0</v>
      </c>
      <c r="DI9" s="19">
        <f t="shared" si="9"/>
        <v>0</v>
      </c>
      <c r="DJ9" s="19">
        <f t="shared" si="9"/>
        <v>0</v>
      </c>
      <c r="DK9" s="19">
        <f t="shared" si="9"/>
        <v>0</v>
      </c>
      <c r="DL9" s="19">
        <f t="shared" si="9"/>
        <v>0</v>
      </c>
      <c r="DM9" s="19">
        <f t="shared" si="9"/>
        <v>0</v>
      </c>
      <c r="DN9" s="19">
        <f t="shared" si="9"/>
        <v>0</v>
      </c>
      <c r="DO9" s="19">
        <f t="shared" si="9"/>
        <v>0</v>
      </c>
      <c r="DP9" s="19">
        <f t="shared" si="9"/>
        <v>0</v>
      </c>
      <c r="DQ9" s="19">
        <f t="shared" si="9"/>
        <v>0</v>
      </c>
      <c r="DR9" s="19">
        <f t="shared" si="9"/>
        <v>0</v>
      </c>
      <c r="DS9" s="19">
        <f t="shared" si="9"/>
        <v>0</v>
      </c>
      <c r="DT9" s="19">
        <f t="shared" si="9"/>
        <v>0</v>
      </c>
      <c r="DU9" s="19">
        <f t="shared" si="9"/>
        <v>0</v>
      </c>
      <c r="DX9" s="15" t="str">
        <f>IF(MOD('Game (4)'!$G9,2)=0,"hold","break")</f>
        <v>break</v>
      </c>
      <c r="DY9" s="15" t="str">
        <f t="shared" si="18"/>
        <v>Us</v>
      </c>
      <c r="DZ9" s="15">
        <f t="shared" si="19"/>
        <v>1</v>
      </c>
      <c r="EA9" s="15">
        <f t="shared" si="10"/>
        <v>1</v>
      </c>
      <c r="EB9" s="15">
        <f t="shared" si="11"/>
        <v>2</v>
      </c>
      <c r="EC9" s="15">
        <f t="shared" si="20"/>
        <v>0</v>
      </c>
      <c r="ED9" s="20" t="str">
        <f t="shared" si="21"/>
        <v/>
      </c>
      <c r="EE9" s="20">
        <f t="shared" si="22"/>
        <v>3</v>
      </c>
      <c r="EF9" s="20" t="str">
        <f t="shared" si="23"/>
        <v/>
      </c>
      <c r="EG9" s="20" t="str">
        <f t="shared" si="24"/>
        <v/>
      </c>
    </row>
    <row r="10" spans="1:137">
      <c r="A10" t="s">
        <v>72</v>
      </c>
      <c r="B10">
        <f>COUNTA($G$2:$G$30)</f>
        <v>17</v>
      </c>
      <c r="F10" s="11">
        <v>9</v>
      </c>
      <c r="G10" s="13">
        <v>3</v>
      </c>
      <c r="H10" s="12">
        <v>1</v>
      </c>
      <c r="I10" s="12"/>
      <c r="J10" s="12">
        <v>1</v>
      </c>
      <c r="K10" s="12">
        <v>1</v>
      </c>
      <c r="L10" s="12"/>
      <c r="M10" s="12"/>
      <c r="N10" s="12"/>
      <c r="O10" s="12">
        <v>1</v>
      </c>
      <c r="P10" s="12">
        <v>1</v>
      </c>
      <c r="Q10" s="12"/>
      <c r="R10" s="12"/>
      <c r="S10" s="12"/>
      <c r="T10" s="12"/>
      <c r="U10" s="12"/>
      <c r="V10" s="12"/>
      <c r="W10" s="12"/>
      <c r="Y10" s="12">
        <f t="shared" si="12"/>
        <v>5</v>
      </c>
      <c r="Z10" s="12" t="str">
        <f t="shared" si="4"/>
        <v>Us break</v>
      </c>
      <c r="AB10" t="s">
        <v>91</v>
      </c>
      <c r="AC10" s="2">
        <f>MIN(AI56:AX56)</f>
        <v>11.19047619047619</v>
      </c>
      <c r="AD10" s="30" t="str">
        <f>_xlfn.XLOOKUP(AC10,AI56:AX56,AI52:AX52)</f>
        <v>Player 3</v>
      </c>
      <c r="AH10" s="19">
        <f t="shared" si="13"/>
        <v>9</v>
      </c>
      <c r="AI10" s="12">
        <f t="shared" si="5"/>
        <v>1</v>
      </c>
      <c r="AJ10" s="12">
        <f t="shared" si="5"/>
        <v>0</v>
      </c>
      <c r="AK10" s="12">
        <f t="shared" si="5"/>
        <v>1</v>
      </c>
      <c r="AL10" s="12">
        <f t="shared" si="5"/>
        <v>1</v>
      </c>
      <c r="AM10" s="12">
        <f t="shared" si="5"/>
        <v>0</v>
      </c>
      <c r="AN10" s="12">
        <f t="shared" si="5"/>
        <v>0</v>
      </c>
      <c r="AO10" s="12">
        <f t="shared" si="5"/>
        <v>0</v>
      </c>
      <c r="AP10" s="12">
        <f t="shared" si="5"/>
        <v>1</v>
      </c>
      <c r="AQ10" s="12">
        <f t="shared" si="5"/>
        <v>1</v>
      </c>
      <c r="AR10" s="12">
        <f t="shared" si="5"/>
        <v>0</v>
      </c>
      <c r="AS10" s="12">
        <f t="shared" si="5"/>
        <v>0</v>
      </c>
      <c r="AT10" s="12">
        <f t="shared" si="5"/>
        <v>0</v>
      </c>
      <c r="AU10" s="12">
        <f t="shared" si="5"/>
        <v>0</v>
      </c>
      <c r="AV10" s="12">
        <f t="shared" si="5"/>
        <v>0</v>
      </c>
      <c r="AW10" s="12">
        <f t="shared" si="5"/>
        <v>0</v>
      </c>
      <c r="AX10" s="12">
        <f t="shared" si="5"/>
        <v>0</v>
      </c>
      <c r="BA10" s="19">
        <f t="shared" si="14"/>
        <v>9</v>
      </c>
      <c r="BB10" s="12">
        <f t="shared" si="6"/>
        <v>1</v>
      </c>
      <c r="BC10" s="12">
        <f t="shared" si="6"/>
        <v>0</v>
      </c>
      <c r="BD10" s="12">
        <f t="shared" si="6"/>
        <v>1</v>
      </c>
      <c r="BE10" s="12">
        <f t="shared" si="6"/>
        <v>1</v>
      </c>
      <c r="BF10" s="12">
        <f t="shared" si="6"/>
        <v>0</v>
      </c>
      <c r="BG10" s="12">
        <f t="shared" si="6"/>
        <v>0</v>
      </c>
      <c r="BH10" s="12">
        <f t="shared" si="6"/>
        <v>0</v>
      </c>
      <c r="BI10" s="12">
        <f t="shared" si="6"/>
        <v>1</v>
      </c>
      <c r="BJ10" s="12">
        <f t="shared" si="6"/>
        <v>1</v>
      </c>
      <c r="BK10" s="12">
        <f t="shared" si="6"/>
        <v>0</v>
      </c>
      <c r="BL10" s="12">
        <f t="shared" si="6"/>
        <v>0</v>
      </c>
      <c r="BM10" s="12">
        <f t="shared" si="6"/>
        <v>0</v>
      </c>
      <c r="BN10" s="12">
        <f t="shared" si="6"/>
        <v>0</v>
      </c>
      <c r="BO10" s="12">
        <f t="shared" si="6"/>
        <v>0</v>
      </c>
      <c r="BP10" s="12">
        <f t="shared" si="6"/>
        <v>0</v>
      </c>
      <c r="BQ10" s="12">
        <f t="shared" si="6"/>
        <v>0</v>
      </c>
      <c r="BT10" s="19">
        <f t="shared" si="15"/>
        <v>9</v>
      </c>
      <c r="BU10" s="12">
        <f t="shared" si="7"/>
        <v>2</v>
      </c>
      <c r="BV10" s="12">
        <f t="shared" si="7"/>
        <v>0</v>
      </c>
      <c r="BW10" s="12">
        <f t="shared" si="7"/>
        <v>2</v>
      </c>
      <c r="BX10" s="12">
        <f t="shared" si="7"/>
        <v>2</v>
      </c>
      <c r="BY10" s="12">
        <f t="shared" si="7"/>
        <v>0</v>
      </c>
      <c r="BZ10" s="12">
        <f t="shared" si="7"/>
        <v>0</v>
      </c>
      <c r="CA10" s="12">
        <f t="shared" si="7"/>
        <v>0</v>
      </c>
      <c r="CB10" s="12">
        <f t="shared" si="7"/>
        <v>2</v>
      </c>
      <c r="CC10" s="12">
        <f t="shared" si="7"/>
        <v>2</v>
      </c>
      <c r="CD10" s="12">
        <f t="shared" si="7"/>
        <v>0</v>
      </c>
      <c r="CE10" s="12">
        <f t="shared" si="7"/>
        <v>0</v>
      </c>
      <c r="CF10" s="12">
        <f t="shared" si="7"/>
        <v>0</v>
      </c>
      <c r="CG10" s="12">
        <f t="shared" si="7"/>
        <v>0</v>
      </c>
      <c r="CH10" s="12">
        <f t="shared" si="7"/>
        <v>0</v>
      </c>
      <c r="CI10" s="12">
        <f t="shared" si="7"/>
        <v>0</v>
      </c>
      <c r="CJ10" s="12">
        <f t="shared" si="7"/>
        <v>0</v>
      </c>
      <c r="CM10" s="19">
        <f t="shared" si="16"/>
        <v>9</v>
      </c>
      <c r="CN10" s="12">
        <f t="shared" si="8"/>
        <v>0</v>
      </c>
      <c r="CO10" s="12">
        <f t="shared" si="8"/>
        <v>0</v>
      </c>
      <c r="CP10" s="12">
        <f t="shared" si="8"/>
        <v>0</v>
      </c>
      <c r="CQ10" s="12">
        <f t="shared" si="8"/>
        <v>0</v>
      </c>
      <c r="CR10" s="12">
        <f t="shared" si="8"/>
        <v>0</v>
      </c>
      <c r="CS10" s="12">
        <f t="shared" si="8"/>
        <v>0</v>
      </c>
      <c r="CT10" s="12">
        <f t="shared" si="8"/>
        <v>0</v>
      </c>
      <c r="CU10" s="12">
        <f t="shared" si="8"/>
        <v>0</v>
      </c>
      <c r="CV10" s="12">
        <f t="shared" si="8"/>
        <v>0</v>
      </c>
      <c r="CW10" s="12">
        <f t="shared" si="8"/>
        <v>0</v>
      </c>
      <c r="CX10" s="12">
        <f t="shared" si="8"/>
        <v>0</v>
      </c>
      <c r="CY10" s="12">
        <f t="shared" si="8"/>
        <v>0</v>
      </c>
      <c r="CZ10" s="12">
        <f t="shared" si="8"/>
        <v>0</v>
      </c>
      <c r="DA10" s="12">
        <f t="shared" si="8"/>
        <v>0</v>
      </c>
      <c r="DB10" s="12">
        <f t="shared" si="8"/>
        <v>0</v>
      </c>
      <c r="DC10" s="12">
        <f t="shared" si="8"/>
        <v>0</v>
      </c>
      <c r="DF10" s="19">
        <f t="shared" si="17"/>
        <v>0</v>
      </c>
      <c r="DG10" s="19">
        <f t="shared" si="9"/>
        <v>0</v>
      </c>
      <c r="DH10" s="19">
        <f t="shared" si="9"/>
        <v>0</v>
      </c>
      <c r="DI10" s="19">
        <f t="shared" si="9"/>
        <v>0</v>
      </c>
      <c r="DJ10" s="19">
        <f t="shared" si="9"/>
        <v>0</v>
      </c>
      <c r="DK10" s="19">
        <f t="shared" si="9"/>
        <v>0</v>
      </c>
      <c r="DL10" s="19">
        <f t="shared" si="9"/>
        <v>0</v>
      </c>
      <c r="DM10" s="19">
        <f t="shared" si="9"/>
        <v>0</v>
      </c>
      <c r="DN10" s="19">
        <f t="shared" si="9"/>
        <v>0</v>
      </c>
      <c r="DO10" s="19">
        <f t="shared" si="9"/>
        <v>0</v>
      </c>
      <c r="DP10" s="19">
        <f t="shared" si="9"/>
        <v>0</v>
      </c>
      <c r="DQ10" s="19">
        <f t="shared" si="9"/>
        <v>0</v>
      </c>
      <c r="DR10" s="19">
        <f t="shared" si="9"/>
        <v>0</v>
      </c>
      <c r="DS10" s="19">
        <f t="shared" si="9"/>
        <v>0</v>
      </c>
      <c r="DT10" s="19">
        <f t="shared" si="9"/>
        <v>0</v>
      </c>
      <c r="DU10" s="19">
        <f t="shared" si="9"/>
        <v>0</v>
      </c>
      <c r="DX10" s="12" t="str">
        <f>IF(MOD('Game (4)'!$G10,2)=0,"hold","break")</f>
        <v>break</v>
      </c>
      <c r="DY10" s="15" t="str">
        <f t="shared" si="18"/>
        <v>Us</v>
      </c>
      <c r="DZ10" s="15">
        <f t="shared" si="19"/>
        <v>1</v>
      </c>
      <c r="EA10" s="15">
        <f t="shared" si="10"/>
        <v>1</v>
      </c>
      <c r="EB10" s="15">
        <f t="shared" si="11"/>
        <v>2</v>
      </c>
      <c r="EC10" s="15">
        <f t="shared" si="20"/>
        <v>0</v>
      </c>
      <c r="ED10" s="20" t="str">
        <f t="shared" si="21"/>
        <v/>
      </c>
      <c r="EE10" s="20">
        <f t="shared" si="22"/>
        <v>3</v>
      </c>
      <c r="EF10" s="20" t="str">
        <f t="shared" si="23"/>
        <v/>
      </c>
      <c r="EG10" s="20" t="str">
        <f t="shared" si="24"/>
        <v/>
      </c>
    </row>
    <row r="11" spans="1:137">
      <c r="A11" t="s">
        <v>77</v>
      </c>
      <c r="B11">
        <f>B19+B20</f>
        <v>30</v>
      </c>
      <c r="F11" s="14">
        <v>10</v>
      </c>
      <c r="G11" s="16">
        <v>0</v>
      </c>
      <c r="H11" s="15">
        <v>1</v>
      </c>
      <c r="I11" s="15">
        <v>1</v>
      </c>
      <c r="J11" s="15"/>
      <c r="K11" s="15"/>
      <c r="L11" s="15">
        <v>1</v>
      </c>
      <c r="M11" s="15"/>
      <c r="N11" s="15"/>
      <c r="O11" s="15">
        <v>1</v>
      </c>
      <c r="P11" s="15">
        <v>1</v>
      </c>
      <c r="Q11" s="15"/>
      <c r="R11" s="15"/>
      <c r="S11" s="15"/>
      <c r="T11" s="15"/>
      <c r="U11" s="15"/>
      <c r="V11" s="15"/>
      <c r="W11" s="15"/>
      <c r="Y11" s="15">
        <f t="shared" si="12"/>
        <v>5</v>
      </c>
      <c r="Z11" s="15" t="str">
        <f t="shared" si="4"/>
        <v>Op hold</v>
      </c>
      <c r="AD11" s="30"/>
      <c r="AH11" s="19">
        <f t="shared" si="13"/>
        <v>10</v>
      </c>
      <c r="AI11" s="12">
        <f t="shared" si="5"/>
        <v>0</v>
      </c>
      <c r="AJ11" s="12">
        <f t="shared" si="5"/>
        <v>0</v>
      </c>
      <c r="AK11" s="12">
        <f t="shared" si="5"/>
        <v>0</v>
      </c>
      <c r="AL11" s="12">
        <f t="shared" si="5"/>
        <v>0</v>
      </c>
      <c r="AM11" s="12">
        <f t="shared" si="5"/>
        <v>0</v>
      </c>
      <c r="AN11" s="12">
        <f t="shared" si="5"/>
        <v>0</v>
      </c>
      <c r="AO11" s="12">
        <f t="shared" si="5"/>
        <v>0</v>
      </c>
      <c r="AP11" s="12">
        <f t="shared" si="5"/>
        <v>0</v>
      </c>
      <c r="AQ11" s="12">
        <f t="shared" si="5"/>
        <v>0</v>
      </c>
      <c r="AR11" s="12">
        <f t="shared" si="5"/>
        <v>0</v>
      </c>
      <c r="AS11" s="12">
        <f t="shared" si="5"/>
        <v>0</v>
      </c>
      <c r="AT11" s="12">
        <f t="shared" si="5"/>
        <v>0</v>
      </c>
      <c r="AU11" s="12">
        <f t="shared" si="5"/>
        <v>0</v>
      </c>
      <c r="AV11" s="12">
        <f t="shared" si="5"/>
        <v>0</v>
      </c>
      <c r="AW11" s="12">
        <f t="shared" si="5"/>
        <v>0</v>
      </c>
      <c r="AX11" s="12">
        <f t="shared" si="5"/>
        <v>0</v>
      </c>
      <c r="BA11" s="19">
        <f t="shared" si="14"/>
        <v>10</v>
      </c>
      <c r="BB11" s="12">
        <f t="shared" si="6"/>
        <v>0</v>
      </c>
      <c r="BC11" s="12">
        <f t="shared" si="6"/>
        <v>0</v>
      </c>
      <c r="BD11" s="12">
        <f t="shared" si="6"/>
        <v>0</v>
      </c>
      <c r="BE11" s="12">
        <f t="shared" si="6"/>
        <v>0</v>
      </c>
      <c r="BF11" s="12">
        <f t="shared" si="6"/>
        <v>0</v>
      </c>
      <c r="BG11" s="12">
        <f t="shared" si="6"/>
        <v>0</v>
      </c>
      <c r="BH11" s="12">
        <f t="shared" si="6"/>
        <v>0</v>
      </c>
      <c r="BI11" s="12">
        <f t="shared" si="6"/>
        <v>0</v>
      </c>
      <c r="BJ11" s="12">
        <f t="shared" si="6"/>
        <v>0</v>
      </c>
      <c r="BK11" s="12">
        <f t="shared" si="6"/>
        <v>0</v>
      </c>
      <c r="BL11" s="12">
        <f t="shared" si="6"/>
        <v>0</v>
      </c>
      <c r="BM11" s="12">
        <f t="shared" si="6"/>
        <v>0</v>
      </c>
      <c r="BN11" s="12">
        <f t="shared" si="6"/>
        <v>0</v>
      </c>
      <c r="BO11" s="12">
        <f t="shared" si="6"/>
        <v>0</v>
      </c>
      <c r="BP11" s="12">
        <f t="shared" si="6"/>
        <v>0</v>
      </c>
      <c r="BQ11" s="12">
        <f t="shared" si="6"/>
        <v>0</v>
      </c>
      <c r="BT11" s="19">
        <f t="shared" si="15"/>
        <v>10</v>
      </c>
      <c r="BU11" s="12">
        <f t="shared" si="7"/>
        <v>0</v>
      </c>
      <c r="BV11" s="12">
        <f t="shared" si="7"/>
        <v>0</v>
      </c>
      <c r="BW11" s="12">
        <f t="shared" si="7"/>
        <v>0</v>
      </c>
      <c r="BX11" s="12">
        <f t="shared" si="7"/>
        <v>0</v>
      </c>
      <c r="BY11" s="12">
        <f t="shared" si="7"/>
        <v>0</v>
      </c>
      <c r="BZ11" s="12">
        <f t="shared" si="7"/>
        <v>0</v>
      </c>
      <c r="CA11" s="12">
        <f t="shared" si="7"/>
        <v>0</v>
      </c>
      <c r="CB11" s="12">
        <f t="shared" si="7"/>
        <v>0</v>
      </c>
      <c r="CC11" s="12">
        <f t="shared" si="7"/>
        <v>0</v>
      </c>
      <c r="CD11" s="12">
        <f t="shared" si="7"/>
        <v>0</v>
      </c>
      <c r="CE11" s="12">
        <f t="shared" si="7"/>
        <v>0</v>
      </c>
      <c r="CF11" s="12">
        <f t="shared" si="7"/>
        <v>0</v>
      </c>
      <c r="CG11" s="12">
        <f t="shared" si="7"/>
        <v>0</v>
      </c>
      <c r="CH11" s="12">
        <f t="shared" si="7"/>
        <v>0</v>
      </c>
      <c r="CI11" s="12">
        <f t="shared" si="7"/>
        <v>0</v>
      </c>
      <c r="CJ11" s="12">
        <f t="shared" si="7"/>
        <v>0</v>
      </c>
      <c r="CM11" s="19">
        <f t="shared" si="16"/>
        <v>10</v>
      </c>
      <c r="CN11" s="12">
        <f t="shared" si="8"/>
        <v>1</v>
      </c>
      <c r="CO11" s="12">
        <f t="shared" si="8"/>
        <v>1</v>
      </c>
      <c r="CP11" s="12">
        <f t="shared" si="8"/>
        <v>0</v>
      </c>
      <c r="CQ11" s="12">
        <f t="shared" si="8"/>
        <v>0</v>
      </c>
      <c r="CR11" s="12">
        <f t="shared" si="8"/>
        <v>1</v>
      </c>
      <c r="CS11" s="12">
        <f t="shared" si="8"/>
        <v>0</v>
      </c>
      <c r="CT11" s="12">
        <f t="shared" si="8"/>
        <v>0</v>
      </c>
      <c r="CU11" s="12">
        <f t="shared" si="8"/>
        <v>1</v>
      </c>
      <c r="CV11" s="12">
        <f t="shared" si="8"/>
        <v>1</v>
      </c>
      <c r="CW11" s="12">
        <f t="shared" si="8"/>
        <v>0</v>
      </c>
      <c r="CX11" s="12">
        <f t="shared" si="8"/>
        <v>0</v>
      </c>
      <c r="CY11" s="12">
        <f t="shared" si="8"/>
        <v>0</v>
      </c>
      <c r="CZ11" s="12">
        <f t="shared" si="8"/>
        <v>0</v>
      </c>
      <c r="DA11" s="12">
        <f t="shared" si="8"/>
        <v>0</v>
      </c>
      <c r="DB11" s="12">
        <f t="shared" si="8"/>
        <v>0</v>
      </c>
      <c r="DC11" s="12">
        <f t="shared" si="8"/>
        <v>0</v>
      </c>
      <c r="DF11" s="19">
        <f t="shared" si="17"/>
        <v>0</v>
      </c>
      <c r="DG11" s="19">
        <f t="shared" si="9"/>
        <v>0</v>
      </c>
      <c r="DH11" s="19">
        <f t="shared" si="9"/>
        <v>0</v>
      </c>
      <c r="DI11" s="19">
        <f t="shared" si="9"/>
        <v>0</v>
      </c>
      <c r="DJ11" s="19">
        <f t="shared" si="9"/>
        <v>0</v>
      </c>
      <c r="DK11" s="19">
        <f t="shared" si="9"/>
        <v>0</v>
      </c>
      <c r="DL11" s="19">
        <f t="shared" si="9"/>
        <v>0</v>
      </c>
      <c r="DM11" s="19">
        <f t="shared" si="9"/>
        <v>0</v>
      </c>
      <c r="DN11" s="19">
        <f t="shared" si="9"/>
        <v>0</v>
      </c>
      <c r="DO11" s="19">
        <f t="shared" si="9"/>
        <v>0</v>
      </c>
      <c r="DP11" s="19">
        <f t="shared" si="9"/>
        <v>0</v>
      </c>
      <c r="DQ11" s="19">
        <f t="shared" si="9"/>
        <v>0</v>
      </c>
      <c r="DR11" s="19">
        <f t="shared" si="9"/>
        <v>0</v>
      </c>
      <c r="DS11" s="19">
        <f t="shared" si="9"/>
        <v>0</v>
      </c>
      <c r="DT11" s="19">
        <f t="shared" si="9"/>
        <v>0</v>
      </c>
      <c r="DU11" s="19">
        <f t="shared" si="9"/>
        <v>0</v>
      </c>
      <c r="DX11" s="15" t="str">
        <f>IF(MOD('Game (4)'!$G11,2)=0,"hold","break")</f>
        <v>hold</v>
      </c>
      <c r="DY11" s="15" t="str">
        <f t="shared" si="18"/>
        <v>Op</v>
      </c>
      <c r="DZ11" s="15">
        <f t="shared" si="19"/>
        <v>0</v>
      </c>
      <c r="EA11" s="15">
        <f t="shared" si="10"/>
        <v>0</v>
      </c>
      <c r="EB11" s="15">
        <f t="shared" si="11"/>
        <v>0</v>
      </c>
      <c r="EC11" s="15">
        <f t="shared" si="20"/>
        <v>1</v>
      </c>
      <c r="ED11" s="20" t="str">
        <f t="shared" si="21"/>
        <v/>
      </c>
      <c r="EE11" s="20" t="str">
        <f t="shared" si="22"/>
        <v/>
      </c>
      <c r="EF11" s="20">
        <f t="shared" si="23"/>
        <v>0</v>
      </c>
      <c r="EG11" s="20" t="str">
        <f t="shared" si="24"/>
        <v/>
      </c>
    </row>
    <row r="12" spans="1:137">
      <c r="A12" t="s">
        <v>82</v>
      </c>
      <c r="B12" cm="1">
        <f t="array" ref="B12">SUM($DF$31:$DN$31/B6)</f>
        <v>5.9999999999999991</v>
      </c>
      <c r="F12" s="11">
        <v>11</v>
      </c>
      <c r="G12" s="13">
        <v>0</v>
      </c>
      <c r="H12" s="12">
        <v>1</v>
      </c>
      <c r="I12" s="12"/>
      <c r="J12" s="12">
        <v>1</v>
      </c>
      <c r="K12" s="12">
        <v>1</v>
      </c>
      <c r="L12" s="12"/>
      <c r="M12" s="12"/>
      <c r="N12" s="12">
        <v>1</v>
      </c>
      <c r="O12" s="12"/>
      <c r="P12" s="12">
        <v>1</v>
      </c>
      <c r="Q12" s="12"/>
      <c r="R12" s="12"/>
      <c r="S12" s="12"/>
      <c r="T12" s="12"/>
      <c r="U12" s="12"/>
      <c r="V12" s="12"/>
      <c r="W12" s="12"/>
      <c r="Y12" s="12">
        <f t="shared" si="12"/>
        <v>5</v>
      </c>
      <c r="Z12" s="12" t="str">
        <f t="shared" si="4"/>
        <v>Us hold</v>
      </c>
      <c r="AB12" t="s">
        <v>168</v>
      </c>
      <c r="AC12" s="2">
        <f>MIN(H42:W42)</f>
        <v>-23.5</v>
      </c>
      <c r="AD12" s="30" t="str" cm="1">
        <f t="array" ref="AD12">_xlfn.XLOOKUP(AC12,H42:W42,H$33:$W$33)</f>
        <v>Marius</v>
      </c>
      <c r="AH12" s="19">
        <f t="shared" si="13"/>
        <v>11</v>
      </c>
      <c r="AI12" s="12">
        <f t="shared" si="5"/>
        <v>1</v>
      </c>
      <c r="AJ12" s="12">
        <f t="shared" si="5"/>
        <v>0</v>
      </c>
      <c r="AK12" s="12">
        <f t="shared" si="5"/>
        <v>1</v>
      </c>
      <c r="AL12" s="12">
        <f t="shared" si="5"/>
        <v>1</v>
      </c>
      <c r="AM12" s="12">
        <f t="shared" si="5"/>
        <v>0</v>
      </c>
      <c r="AN12" s="12">
        <f t="shared" si="5"/>
        <v>0</v>
      </c>
      <c r="AO12" s="12">
        <f t="shared" si="5"/>
        <v>1</v>
      </c>
      <c r="AP12" s="12">
        <f t="shared" si="5"/>
        <v>0</v>
      </c>
      <c r="AQ12" s="12">
        <f t="shared" si="5"/>
        <v>1</v>
      </c>
      <c r="AR12" s="12">
        <f t="shared" si="5"/>
        <v>0</v>
      </c>
      <c r="AS12" s="12">
        <f t="shared" si="5"/>
        <v>0</v>
      </c>
      <c r="AT12" s="12">
        <f t="shared" si="5"/>
        <v>0</v>
      </c>
      <c r="AU12" s="12">
        <f t="shared" si="5"/>
        <v>0</v>
      </c>
      <c r="AV12" s="12">
        <f t="shared" si="5"/>
        <v>0</v>
      </c>
      <c r="AW12" s="12">
        <f t="shared" si="5"/>
        <v>0</v>
      </c>
      <c r="AX12" s="12">
        <f t="shared" si="5"/>
        <v>0</v>
      </c>
      <c r="BA12" s="19">
        <f t="shared" si="14"/>
        <v>11</v>
      </c>
      <c r="BB12" s="12">
        <f t="shared" si="6"/>
        <v>0</v>
      </c>
      <c r="BC12" s="12">
        <f t="shared" si="6"/>
        <v>0</v>
      </c>
      <c r="BD12" s="12">
        <f t="shared" si="6"/>
        <v>0</v>
      </c>
      <c r="BE12" s="12">
        <f t="shared" si="6"/>
        <v>0</v>
      </c>
      <c r="BF12" s="12">
        <f t="shared" si="6"/>
        <v>0</v>
      </c>
      <c r="BG12" s="12">
        <f t="shared" si="6"/>
        <v>0</v>
      </c>
      <c r="BH12" s="12">
        <f t="shared" si="6"/>
        <v>0</v>
      </c>
      <c r="BI12" s="12">
        <f t="shared" si="6"/>
        <v>0</v>
      </c>
      <c r="BJ12" s="12">
        <f t="shared" si="6"/>
        <v>0</v>
      </c>
      <c r="BK12" s="12">
        <f t="shared" si="6"/>
        <v>0</v>
      </c>
      <c r="BL12" s="12">
        <f t="shared" si="6"/>
        <v>0</v>
      </c>
      <c r="BM12" s="12">
        <f t="shared" si="6"/>
        <v>0</v>
      </c>
      <c r="BN12" s="12">
        <f t="shared" si="6"/>
        <v>0</v>
      </c>
      <c r="BO12" s="12">
        <f t="shared" si="6"/>
        <v>0</v>
      </c>
      <c r="BP12" s="12">
        <f t="shared" si="6"/>
        <v>0</v>
      </c>
      <c r="BQ12" s="12">
        <f t="shared" si="6"/>
        <v>0</v>
      </c>
      <c r="BT12" s="19">
        <f t="shared" si="15"/>
        <v>11</v>
      </c>
      <c r="BU12" s="12">
        <f t="shared" si="7"/>
        <v>0</v>
      </c>
      <c r="BV12" s="12">
        <f t="shared" si="7"/>
        <v>0</v>
      </c>
      <c r="BW12" s="12">
        <f t="shared" si="7"/>
        <v>0</v>
      </c>
      <c r="BX12" s="12">
        <f t="shared" si="7"/>
        <v>0</v>
      </c>
      <c r="BY12" s="12">
        <f t="shared" si="7"/>
        <v>0</v>
      </c>
      <c r="BZ12" s="12">
        <f t="shared" si="7"/>
        <v>0</v>
      </c>
      <c r="CA12" s="12">
        <f t="shared" si="7"/>
        <v>0</v>
      </c>
      <c r="CB12" s="12">
        <f t="shared" si="7"/>
        <v>0</v>
      </c>
      <c r="CC12" s="12">
        <f t="shared" si="7"/>
        <v>0</v>
      </c>
      <c r="CD12" s="12">
        <f t="shared" si="7"/>
        <v>0</v>
      </c>
      <c r="CE12" s="12">
        <f t="shared" si="7"/>
        <v>0</v>
      </c>
      <c r="CF12" s="12">
        <f t="shared" si="7"/>
        <v>0</v>
      </c>
      <c r="CG12" s="12">
        <f t="shared" si="7"/>
        <v>0</v>
      </c>
      <c r="CH12" s="12">
        <f t="shared" si="7"/>
        <v>0</v>
      </c>
      <c r="CI12" s="12">
        <f t="shared" si="7"/>
        <v>0</v>
      </c>
      <c r="CJ12" s="12">
        <f t="shared" si="7"/>
        <v>0</v>
      </c>
      <c r="CM12" s="19">
        <f t="shared" si="16"/>
        <v>11</v>
      </c>
      <c r="CN12" s="12">
        <f t="shared" si="8"/>
        <v>0</v>
      </c>
      <c r="CO12" s="12">
        <f t="shared" si="8"/>
        <v>0</v>
      </c>
      <c r="CP12" s="12">
        <f t="shared" si="8"/>
        <v>0</v>
      </c>
      <c r="CQ12" s="12">
        <f t="shared" si="8"/>
        <v>0</v>
      </c>
      <c r="CR12" s="12">
        <f t="shared" si="8"/>
        <v>0</v>
      </c>
      <c r="CS12" s="12">
        <f t="shared" si="8"/>
        <v>0</v>
      </c>
      <c r="CT12" s="12">
        <f t="shared" si="8"/>
        <v>0</v>
      </c>
      <c r="CU12" s="12">
        <f t="shared" si="8"/>
        <v>0</v>
      </c>
      <c r="CV12" s="12">
        <f t="shared" si="8"/>
        <v>0</v>
      </c>
      <c r="CW12" s="12">
        <f t="shared" si="8"/>
        <v>0</v>
      </c>
      <c r="CX12" s="12">
        <f t="shared" si="8"/>
        <v>0</v>
      </c>
      <c r="CY12" s="12">
        <f t="shared" si="8"/>
        <v>0</v>
      </c>
      <c r="CZ12" s="12">
        <f t="shared" si="8"/>
        <v>0</v>
      </c>
      <c r="DA12" s="12">
        <f t="shared" si="8"/>
        <v>0</v>
      </c>
      <c r="DB12" s="12">
        <f t="shared" si="8"/>
        <v>0</v>
      </c>
      <c r="DC12" s="12">
        <f t="shared" si="8"/>
        <v>0</v>
      </c>
      <c r="DF12" s="19">
        <f t="shared" si="17"/>
        <v>1</v>
      </c>
      <c r="DG12" s="19">
        <f t="shared" si="9"/>
        <v>0</v>
      </c>
      <c r="DH12" s="19">
        <f t="shared" si="9"/>
        <v>1</v>
      </c>
      <c r="DI12" s="19">
        <f t="shared" si="9"/>
        <v>1</v>
      </c>
      <c r="DJ12" s="19">
        <f t="shared" si="9"/>
        <v>0</v>
      </c>
      <c r="DK12" s="19">
        <f t="shared" si="9"/>
        <v>0</v>
      </c>
      <c r="DL12" s="19">
        <f t="shared" si="9"/>
        <v>1</v>
      </c>
      <c r="DM12" s="19">
        <f t="shared" si="9"/>
        <v>0</v>
      </c>
      <c r="DN12" s="19">
        <f t="shared" si="9"/>
        <v>1</v>
      </c>
      <c r="DO12" s="19">
        <f t="shared" si="9"/>
        <v>0</v>
      </c>
      <c r="DP12" s="19">
        <f t="shared" si="9"/>
        <v>0</v>
      </c>
      <c r="DQ12" s="19">
        <f t="shared" si="9"/>
        <v>0</v>
      </c>
      <c r="DR12" s="19">
        <f t="shared" si="9"/>
        <v>0</v>
      </c>
      <c r="DS12" s="19">
        <f t="shared" si="9"/>
        <v>0</v>
      </c>
      <c r="DT12" s="19">
        <f t="shared" si="9"/>
        <v>0</v>
      </c>
      <c r="DU12" s="19">
        <f t="shared" si="9"/>
        <v>0</v>
      </c>
      <c r="DX12" s="12" t="str">
        <f>IF(MOD('Game (4)'!$G12,2)=0,"hold","break")</f>
        <v>hold</v>
      </c>
      <c r="DY12" s="15" t="str">
        <f t="shared" si="18"/>
        <v>Us</v>
      </c>
      <c r="DZ12" s="15">
        <f t="shared" si="19"/>
        <v>1</v>
      </c>
      <c r="EA12" s="15">
        <f t="shared" si="10"/>
        <v>0</v>
      </c>
      <c r="EB12" s="15">
        <f t="shared" si="11"/>
        <v>0</v>
      </c>
      <c r="EC12" s="15">
        <f t="shared" si="20"/>
        <v>0</v>
      </c>
      <c r="ED12" s="20">
        <f t="shared" si="21"/>
        <v>0</v>
      </c>
      <c r="EE12" s="20" t="str">
        <f t="shared" si="22"/>
        <v/>
      </c>
      <c r="EF12" s="20" t="str">
        <f t="shared" si="23"/>
        <v/>
      </c>
      <c r="EG12" s="20" t="str">
        <f t="shared" si="24"/>
        <v/>
      </c>
    </row>
    <row r="13" spans="1:137">
      <c r="A13" t="s">
        <v>87</v>
      </c>
      <c r="B13">
        <f>B21+B22</f>
        <v>47</v>
      </c>
      <c r="F13" s="14">
        <v>12</v>
      </c>
      <c r="G13" s="16">
        <v>5</v>
      </c>
      <c r="H13" s="15">
        <v>1</v>
      </c>
      <c r="I13" s="15"/>
      <c r="J13" s="15">
        <v>1</v>
      </c>
      <c r="K13" s="15"/>
      <c r="L13" s="15">
        <v>1</v>
      </c>
      <c r="M13" s="15"/>
      <c r="N13" s="15">
        <v>1</v>
      </c>
      <c r="O13" s="15">
        <v>1</v>
      </c>
      <c r="P13" s="15"/>
      <c r="Q13" s="15"/>
      <c r="R13" s="15"/>
      <c r="S13" s="15"/>
      <c r="T13" s="15"/>
      <c r="U13" s="15"/>
      <c r="V13" s="15"/>
      <c r="W13" s="15"/>
      <c r="Y13" s="15">
        <f t="shared" si="12"/>
        <v>5</v>
      </c>
      <c r="Z13" s="15" t="str">
        <f t="shared" si="4"/>
        <v>Us break</v>
      </c>
      <c r="AH13" s="19">
        <f t="shared" si="13"/>
        <v>12</v>
      </c>
      <c r="AI13" s="12">
        <f t="shared" si="5"/>
        <v>1</v>
      </c>
      <c r="AJ13" s="12">
        <f t="shared" si="5"/>
        <v>0</v>
      </c>
      <c r="AK13" s="12">
        <f t="shared" si="5"/>
        <v>1</v>
      </c>
      <c r="AL13" s="12">
        <f t="shared" si="5"/>
        <v>0</v>
      </c>
      <c r="AM13" s="12">
        <f t="shared" si="5"/>
        <v>1</v>
      </c>
      <c r="AN13" s="12">
        <f t="shared" si="5"/>
        <v>0</v>
      </c>
      <c r="AO13" s="12">
        <f t="shared" si="5"/>
        <v>1</v>
      </c>
      <c r="AP13" s="12">
        <f t="shared" si="5"/>
        <v>1</v>
      </c>
      <c r="AQ13" s="12">
        <f t="shared" si="5"/>
        <v>0</v>
      </c>
      <c r="AR13" s="12">
        <f t="shared" si="5"/>
        <v>0</v>
      </c>
      <c r="AS13" s="12">
        <f t="shared" si="5"/>
        <v>0</v>
      </c>
      <c r="AT13" s="12">
        <f t="shared" si="5"/>
        <v>0</v>
      </c>
      <c r="AU13" s="12">
        <f t="shared" si="5"/>
        <v>0</v>
      </c>
      <c r="AV13" s="12">
        <f t="shared" si="5"/>
        <v>0</v>
      </c>
      <c r="AW13" s="12">
        <f t="shared" si="5"/>
        <v>0</v>
      </c>
      <c r="AX13" s="12">
        <f t="shared" si="5"/>
        <v>0</v>
      </c>
      <c r="BA13" s="19">
        <f t="shared" si="14"/>
        <v>12</v>
      </c>
      <c r="BB13" s="12">
        <f t="shared" si="6"/>
        <v>2</v>
      </c>
      <c r="BC13" s="12">
        <f t="shared" si="6"/>
        <v>0</v>
      </c>
      <c r="BD13" s="12">
        <f t="shared" si="6"/>
        <v>2</v>
      </c>
      <c r="BE13" s="12">
        <f t="shared" si="6"/>
        <v>0</v>
      </c>
      <c r="BF13" s="12">
        <f t="shared" si="6"/>
        <v>2</v>
      </c>
      <c r="BG13" s="12">
        <f t="shared" si="6"/>
        <v>0</v>
      </c>
      <c r="BH13" s="12">
        <f t="shared" si="6"/>
        <v>2</v>
      </c>
      <c r="BI13" s="12">
        <f t="shared" si="6"/>
        <v>2</v>
      </c>
      <c r="BJ13" s="12">
        <f t="shared" si="6"/>
        <v>0</v>
      </c>
      <c r="BK13" s="12">
        <f t="shared" si="6"/>
        <v>0</v>
      </c>
      <c r="BL13" s="12">
        <f t="shared" si="6"/>
        <v>0</v>
      </c>
      <c r="BM13" s="12">
        <f t="shared" si="6"/>
        <v>0</v>
      </c>
      <c r="BN13" s="12">
        <f t="shared" si="6"/>
        <v>0</v>
      </c>
      <c r="BO13" s="12">
        <f t="shared" si="6"/>
        <v>0</v>
      </c>
      <c r="BP13" s="12">
        <f t="shared" si="6"/>
        <v>0</v>
      </c>
      <c r="BQ13" s="12">
        <f t="shared" si="6"/>
        <v>0</v>
      </c>
      <c r="BT13" s="19">
        <f t="shared" si="15"/>
        <v>12</v>
      </c>
      <c r="BU13" s="12">
        <f t="shared" si="7"/>
        <v>3</v>
      </c>
      <c r="BV13" s="12">
        <f t="shared" si="7"/>
        <v>0</v>
      </c>
      <c r="BW13" s="12">
        <f t="shared" si="7"/>
        <v>3</v>
      </c>
      <c r="BX13" s="12">
        <f t="shared" si="7"/>
        <v>0</v>
      </c>
      <c r="BY13" s="12">
        <f t="shared" si="7"/>
        <v>3</v>
      </c>
      <c r="BZ13" s="12">
        <f t="shared" si="7"/>
        <v>0</v>
      </c>
      <c r="CA13" s="12">
        <f t="shared" si="7"/>
        <v>3</v>
      </c>
      <c r="CB13" s="12">
        <f t="shared" si="7"/>
        <v>3</v>
      </c>
      <c r="CC13" s="12">
        <f t="shared" si="7"/>
        <v>0</v>
      </c>
      <c r="CD13" s="12">
        <f t="shared" si="7"/>
        <v>0</v>
      </c>
      <c r="CE13" s="12">
        <f t="shared" si="7"/>
        <v>0</v>
      </c>
      <c r="CF13" s="12">
        <f t="shared" si="7"/>
        <v>0</v>
      </c>
      <c r="CG13" s="12">
        <f t="shared" si="7"/>
        <v>0</v>
      </c>
      <c r="CH13" s="12">
        <f t="shared" si="7"/>
        <v>0</v>
      </c>
      <c r="CI13" s="12">
        <f t="shared" si="7"/>
        <v>0</v>
      </c>
      <c r="CJ13" s="12">
        <f t="shared" si="7"/>
        <v>0</v>
      </c>
      <c r="CM13" s="19">
        <f t="shared" si="16"/>
        <v>12</v>
      </c>
      <c r="CN13" s="12">
        <f t="shared" si="8"/>
        <v>0</v>
      </c>
      <c r="CO13" s="12">
        <f t="shared" si="8"/>
        <v>0</v>
      </c>
      <c r="CP13" s="12">
        <f t="shared" si="8"/>
        <v>0</v>
      </c>
      <c r="CQ13" s="12">
        <f t="shared" si="8"/>
        <v>0</v>
      </c>
      <c r="CR13" s="12">
        <f t="shared" si="8"/>
        <v>0</v>
      </c>
      <c r="CS13" s="12">
        <f t="shared" si="8"/>
        <v>0</v>
      </c>
      <c r="CT13" s="12">
        <f t="shared" si="8"/>
        <v>0</v>
      </c>
      <c r="CU13" s="12">
        <f t="shared" si="8"/>
        <v>0</v>
      </c>
      <c r="CV13" s="12">
        <f t="shared" si="8"/>
        <v>0</v>
      </c>
      <c r="CW13" s="12">
        <f t="shared" si="8"/>
        <v>0</v>
      </c>
      <c r="CX13" s="12">
        <f t="shared" si="8"/>
        <v>0</v>
      </c>
      <c r="CY13" s="12">
        <f t="shared" si="8"/>
        <v>0</v>
      </c>
      <c r="CZ13" s="12">
        <f t="shared" si="8"/>
        <v>0</v>
      </c>
      <c r="DA13" s="12">
        <f t="shared" si="8"/>
        <v>0</v>
      </c>
      <c r="DB13" s="12">
        <f t="shared" si="8"/>
        <v>0</v>
      </c>
      <c r="DC13" s="12">
        <f t="shared" si="8"/>
        <v>0</v>
      </c>
      <c r="DF13" s="19">
        <f t="shared" si="17"/>
        <v>0</v>
      </c>
      <c r="DG13" s="19">
        <f t="shared" si="9"/>
        <v>0</v>
      </c>
      <c r="DH13" s="19">
        <f t="shared" si="9"/>
        <v>0</v>
      </c>
      <c r="DI13" s="19">
        <f t="shared" si="9"/>
        <v>0</v>
      </c>
      <c r="DJ13" s="19">
        <f t="shared" si="9"/>
        <v>0</v>
      </c>
      <c r="DK13" s="19">
        <f t="shared" si="9"/>
        <v>0</v>
      </c>
      <c r="DL13" s="19">
        <f t="shared" si="9"/>
        <v>0</v>
      </c>
      <c r="DM13" s="19">
        <f t="shared" si="9"/>
        <v>0</v>
      </c>
      <c r="DN13" s="19">
        <f t="shared" si="9"/>
        <v>0</v>
      </c>
      <c r="DO13" s="19">
        <f t="shared" si="9"/>
        <v>0</v>
      </c>
      <c r="DP13" s="19">
        <f t="shared" si="9"/>
        <v>0</v>
      </c>
      <c r="DQ13" s="19">
        <f t="shared" si="9"/>
        <v>0</v>
      </c>
      <c r="DR13" s="19">
        <f t="shared" si="9"/>
        <v>0</v>
      </c>
      <c r="DS13" s="19">
        <f t="shared" si="9"/>
        <v>0</v>
      </c>
      <c r="DT13" s="19">
        <f t="shared" si="9"/>
        <v>0</v>
      </c>
      <c r="DU13" s="19">
        <f t="shared" si="9"/>
        <v>0</v>
      </c>
      <c r="DX13" s="15" t="str">
        <f>IF(MOD('Game (4)'!$G13,2)=0,"hold","break")</f>
        <v>break</v>
      </c>
      <c r="DY13" s="15" t="str">
        <f t="shared" si="18"/>
        <v>Us</v>
      </c>
      <c r="DZ13" s="15">
        <f t="shared" si="19"/>
        <v>1</v>
      </c>
      <c r="EA13" s="15">
        <f t="shared" si="10"/>
        <v>2</v>
      </c>
      <c r="EB13" s="15">
        <f t="shared" si="11"/>
        <v>3</v>
      </c>
      <c r="EC13" s="15">
        <f t="shared" si="20"/>
        <v>0</v>
      </c>
      <c r="ED13" s="20" t="str">
        <f t="shared" si="21"/>
        <v/>
      </c>
      <c r="EE13" s="20">
        <f t="shared" si="22"/>
        <v>5</v>
      </c>
      <c r="EF13" s="20" t="str">
        <f t="shared" si="23"/>
        <v/>
      </c>
      <c r="EG13" s="20" t="str">
        <f t="shared" si="24"/>
        <v/>
      </c>
    </row>
    <row r="14" spans="1:137">
      <c r="A14" t="s">
        <v>92</v>
      </c>
      <c r="B14" s="2">
        <f>B13/B10</f>
        <v>2.7647058823529411</v>
      </c>
      <c r="F14" s="11">
        <v>13</v>
      </c>
      <c r="G14" s="13">
        <v>0</v>
      </c>
      <c r="H14" s="12">
        <v>1</v>
      </c>
      <c r="I14" s="12">
        <v>1</v>
      </c>
      <c r="J14" s="12"/>
      <c r="K14" s="12">
        <v>1</v>
      </c>
      <c r="L14" s="12">
        <v>1</v>
      </c>
      <c r="M14" s="12">
        <v>1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Y14" s="12">
        <f t="shared" si="12"/>
        <v>5</v>
      </c>
      <c r="Z14" s="12" t="str">
        <f t="shared" si="4"/>
        <v>Op hold</v>
      </c>
      <c r="AH14" s="19">
        <f t="shared" si="13"/>
        <v>13</v>
      </c>
      <c r="AI14" s="12">
        <f t="shared" si="5"/>
        <v>0</v>
      </c>
      <c r="AJ14" s="12">
        <f t="shared" si="5"/>
        <v>0</v>
      </c>
      <c r="AK14" s="12">
        <f t="shared" si="5"/>
        <v>0</v>
      </c>
      <c r="AL14" s="12">
        <f t="shared" si="5"/>
        <v>0</v>
      </c>
      <c r="AM14" s="12">
        <f t="shared" si="5"/>
        <v>0</v>
      </c>
      <c r="AN14" s="12">
        <f t="shared" si="5"/>
        <v>0</v>
      </c>
      <c r="AO14" s="12">
        <f t="shared" si="5"/>
        <v>0</v>
      </c>
      <c r="AP14" s="12">
        <f t="shared" si="5"/>
        <v>0</v>
      </c>
      <c r="AQ14" s="12">
        <f t="shared" si="5"/>
        <v>0</v>
      </c>
      <c r="AR14" s="12">
        <f t="shared" si="5"/>
        <v>0</v>
      </c>
      <c r="AS14" s="12">
        <f t="shared" si="5"/>
        <v>0</v>
      </c>
      <c r="AT14" s="12">
        <f t="shared" si="5"/>
        <v>0</v>
      </c>
      <c r="AU14" s="12">
        <f t="shared" si="5"/>
        <v>0</v>
      </c>
      <c r="AV14" s="12">
        <f t="shared" si="5"/>
        <v>0</v>
      </c>
      <c r="AW14" s="12">
        <f t="shared" si="5"/>
        <v>0</v>
      </c>
      <c r="AX14" s="12">
        <f t="shared" si="5"/>
        <v>0</v>
      </c>
      <c r="BA14" s="19">
        <f t="shared" si="14"/>
        <v>13</v>
      </c>
      <c r="BB14" s="12">
        <f t="shared" si="6"/>
        <v>0</v>
      </c>
      <c r="BC14" s="12">
        <f t="shared" si="6"/>
        <v>0</v>
      </c>
      <c r="BD14" s="12">
        <f t="shared" si="6"/>
        <v>0</v>
      </c>
      <c r="BE14" s="12">
        <f t="shared" si="6"/>
        <v>0</v>
      </c>
      <c r="BF14" s="12">
        <f t="shared" si="6"/>
        <v>0</v>
      </c>
      <c r="BG14" s="12">
        <f t="shared" si="6"/>
        <v>0</v>
      </c>
      <c r="BH14" s="12">
        <f t="shared" si="6"/>
        <v>0</v>
      </c>
      <c r="BI14" s="12">
        <f t="shared" si="6"/>
        <v>0</v>
      </c>
      <c r="BJ14" s="12">
        <f t="shared" si="6"/>
        <v>0</v>
      </c>
      <c r="BK14" s="12">
        <f t="shared" si="6"/>
        <v>0</v>
      </c>
      <c r="BL14" s="12">
        <f t="shared" si="6"/>
        <v>0</v>
      </c>
      <c r="BM14" s="12">
        <f t="shared" si="6"/>
        <v>0</v>
      </c>
      <c r="BN14" s="12">
        <f t="shared" si="6"/>
        <v>0</v>
      </c>
      <c r="BO14" s="12">
        <f t="shared" si="6"/>
        <v>0</v>
      </c>
      <c r="BP14" s="12">
        <f t="shared" si="6"/>
        <v>0</v>
      </c>
      <c r="BQ14" s="12">
        <f t="shared" si="6"/>
        <v>0</v>
      </c>
      <c r="BT14" s="19">
        <f t="shared" si="15"/>
        <v>13</v>
      </c>
      <c r="BU14" s="12">
        <f t="shared" si="7"/>
        <v>0</v>
      </c>
      <c r="BV14" s="12">
        <f t="shared" si="7"/>
        <v>0</v>
      </c>
      <c r="BW14" s="12">
        <f t="shared" si="7"/>
        <v>0</v>
      </c>
      <c r="BX14" s="12">
        <f t="shared" si="7"/>
        <v>0</v>
      </c>
      <c r="BY14" s="12">
        <f t="shared" si="7"/>
        <v>0</v>
      </c>
      <c r="BZ14" s="12">
        <f t="shared" si="7"/>
        <v>0</v>
      </c>
      <c r="CA14" s="12">
        <f t="shared" si="7"/>
        <v>0</v>
      </c>
      <c r="CB14" s="12">
        <f t="shared" si="7"/>
        <v>0</v>
      </c>
      <c r="CC14" s="12">
        <f t="shared" si="7"/>
        <v>0</v>
      </c>
      <c r="CD14" s="12">
        <f t="shared" si="7"/>
        <v>0</v>
      </c>
      <c r="CE14" s="12">
        <f t="shared" si="7"/>
        <v>0</v>
      </c>
      <c r="CF14" s="12">
        <f t="shared" si="7"/>
        <v>0</v>
      </c>
      <c r="CG14" s="12">
        <f t="shared" si="7"/>
        <v>0</v>
      </c>
      <c r="CH14" s="12">
        <f t="shared" si="7"/>
        <v>0</v>
      </c>
      <c r="CI14" s="12">
        <f t="shared" si="7"/>
        <v>0</v>
      </c>
      <c r="CJ14" s="12">
        <f t="shared" si="7"/>
        <v>0</v>
      </c>
      <c r="CM14" s="19">
        <f t="shared" si="16"/>
        <v>13</v>
      </c>
      <c r="CN14" s="12">
        <f t="shared" si="8"/>
        <v>1</v>
      </c>
      <c r="CO14" s="12">
        <f t="shared" si="8"/>
        <v>1</v>
      </c>
      <c r="CP14" s="12">
        <f t="shared" si="8"/>
        <v>0</v>
      </c>
      <c r="CQ14" s="12">
        <f t="shared" si="8"/>
        <v>1</v>
      </c>
      <c r="CR14" s="12">
        <f t="shared" si="8"/>
        <v>1</v>
      </c>
      <c r="CS14" s="12">
        <f t="shared" si="8"/>
        <v>1</v>
      </c>
      <c r="CT14" s="12">
        <f t="shared" si="8"/>
        <v>0</v>
      </c>
      <c r="CU14" s="12">
        <f t="shared" si="8"/>
        <v>0</v>
      </c>
      <c r="CV14" s="12">
        <f t="shared" si="8"/>
        <v>0</v>
      </c>
      <c r="CW14" s="12">
        <f t="shared" si="8"/>
        <v>0</v>
      </c>
      <c r="CX14" s="12">
        <f t="shared" si="8"/>
        <v>0</v>
      </c>
      <c r="CY14" s="12">
        <f t="shared" si="8"/>
        <v>0</v>
      </c>
      <c r="CZ14" s="12">
        <f t="shared" si="8"/>
        <v>0</v>
      </c>
      <c r="DA14" s="12">
        <f t="shared" si="8"/>
        <v>0</v>
      </c>
      <c r="DB14" s="12">
        <f t="shared" si="8"/>
        <v>0</v>
      </c>
      <c r="DC14" s="12">
        <f t="shared" si="8"/>
        <v>0</v>
      </c>
      <c r="DF14" s="19">
        <f t="shared" si="17"/>
        <v>0</v>
      </c>
      <c r="DG14" s="19">
        <f t="shared" si="9"/>
        <v>0</v>
      </c>
      <c r="DH14" s="19">
        <f t="shared" si="9"/>
        <v>0</v>
      </c>
      <c r="DI14" s="19">
        <f t="shared" si="9"/>
        <v>0</v>
      </c>
      <c r="DJ14" s="19">
        <f t="shared" si="9"/>
        <v>0</v>
      </c>
      <c r="DK14" s="19">
        <f t="shared" si="9"/>
        <v>0</v>
      </c>
      <c r="DL14" s="19">
        <f t="shared" si="9"/>
        <v>0</v>
      </c>
      <c r="DM14" s="19">
        <f t="shared" si="9"/>
        <v>0</v>
      </c>
      <c r="DN14" s="19">
        <f t="shared" si="9"/>
        <v>0</v>
      </c>
      <c r="DO14" s="19">
        <f t="shared" si="9"/>
        <v>0</v>
      </c>
      <c r="DP14" s="19">
        <f t="shared" si="9"/>
        <v>0</v>
      </c>
      <c r="DQ14" s="19">
        <f t="shared" si="9"/>
        <v>0</v>
      </c>
      <c r="DR14" s="19">
        <f t="shared" si="9"/>
        <v>0</v>
      </c>
      <c r="DS14" s="19">
        <f t="shared" si="9"/>
        <v>0</v>
      </c>
      <c r="DT14" s="19">
        <f t="shared" si="9"/>
        <v>0</v>
      </c>
      <c r="DU14" s="19">
        <f t="shared" si="9"/>
        <v>0</v>
      </c>
      <c r="DX14" s="12" t="str">
        <f>IF(MOD('Game (4)'!$G14,2)=0,"hold","break")</f>
        <v>hold</v>
      </c>
      <c r="DY14" s="15" t="str">
        <f t="shared" si="18"/>
        <v>Op</v>
      </c>
      <c r="DZ14" s="15">
        <f t="shared" si="19"/>
        <v>0</v>
      </c>
      <c r="EA14" s="15">
        <f t="shared" si="10"/>
        <v>0</v>
      </c>
      <c r="EB14" s="15">
        <f t="shared" si="11"/>
        <v>0</v>
      </c>
      <c r="EC14" s="15">
        <f t="shared" si="20"/>
        <v>1</v>
      </c>
      <c r="ED14" s="20" t="str">
        <f t="shared" si="21"/>
        <v/>
      </c>
      <c r="EE14" s="20" t="str">
        <f t="shared" si="22"/>
        <v/>
      </c>
      <c r="EF14" s="20">
        <f t="shared" si="23"/>
        <v>0</v>
      </c>
      <c r="EG14" s="20" t="str">
        <f t="shared" si="24"/>
        <v/>
      </c>
    </row>
    <row r="15" spans="1:137">
      <c r="A15" t="s">
        <v>95</v>
      </c>
      <c r="B15" s="3">
        <f>B11/B10</f>
        <v>1.7647058823529411</v>
      </c>
      <c r="F15" s="14">
        <v>14</v>
      </c>
      <c r="G15" s="16">
        <v>4</v>
      </c>
      <c r="H15" s="15"/>
      <c r="I15" s="15"/>
      <c r="J15" s="15">
        <v>1</v>
      </c>
      <c r="K15" s="15">
        <v>1</v>
      </c>
      <c r="L15" s="15"/>
      <c r="M15" s="15"/>
      <c r="N15" s="15">
        <v>1</v>
      </c>
      <c r="O15" s="15">
        <v>1</v>
      </c>
      <c r="P15" s="15">
        <v>1</v>
      </c>
      <c r="Q15" s="15"/>
      <c r="R15" s="15"/>
      <c r="S15" s="15"/>
      <c r="T15" s="15"/>
      <c r="U15" s="15"/>
      <c r="V15" s="15"/>
      <c r="W15" s="15"/>
      <c r="Y15" s="15">
        <f t="shared" si="12"/>
        <v>5</v>
      </c>
      <c r="Z15" s="15" t="str">
        <f t="shared" si="4"/>
        <v>Us hold</v>
      </c>
      <c r="AH15" s="19">
        <f t="shared" si="13"/>
        <v>14</v>
      </c>
      <c r="AI15" s="12">
        <f t="shared" si="5"/>
        <v>0</v>
      </c>
      <c r="AJ15" s="12">
        <f t="shared" si="5"/>
        <v>0</v>
      </c>
      <c r="AK15" s="12">
        <f t="shared" si="5"/>
        <v>1</v>
      </c>
      <c r="AL15" s="12">
        <f t="shared" si="5"/>
        <v>1</v>
      </c>
      <c r="AM15" s="12">
        <f t="shared" si="5"/>
        <v>0</v>
      </c>
      <c r="AN15" s="12">
        <f t="shared" si="5"/>
        <v>0</v>
      </c>
      <c r="AO15" s="12">
        <f t="shared" si="5"/>
        <v>1</v>
      </c>
      <c r="AP15" s="12">
        <f t="shared" si="5"/>
        <v>1</v>
      </c>
      <c r="AQ15" s="12">
        <f t="shared" si="5"/>
        <v>1</v>
      </c>
      <c r="AR15" s="12">
        <f t="shared" si="5"/>
        <v>0</v>
      </c>
      <c r="AS15" s="12">
        <f t="shared" si="5"/>
        <v>0</v>
      </c>
      <c r="AT15" s="12">
        <f t="shared" si="5"/>
        <v>0</v>
      </c>
      <c r="AU15" s="12">
        <f t="shared" si="5"/>
        <v>0</v>
      </c>
      <c r="AV15" s="12">
        <f t="shared" si="5"/>
        <v>0</v>
      </c>
      <c r="AW15" s="12">
        <f t="shared" si="5"/>
        <v>0</v>
      </c>
      <c r="AX15" s="12">
        <f t="shared" si="5"/>
        <v>0</v>
      </c>
      <c r="BA15" s="19">
        <f t="shared" si="14"/>
        <v>14</v>
      </c>
      <c r="BB15" s="12">
        <f t="shared" si="6"/>
        <v>0</v>
      </c>
      <c r="BC15" s="12">
        <f t="shared" si="6"/>
        <v>0</v>
      </c>
      <c r="BD15" s="12">
        <f t="shared" si="6"/>
        <v>2</v>
      </c>
      <c r="BE15" s="12">
        <f t="shared" si="6"/>
        <v>2</v>
      </c>
      <c r="BF15" s="12">
        <f t="shared" si="6"/>
        <v>0</v>
      </c>
      <c r="BG15" s="12">
        <f t="shared" si="6"/>
        <v>0</v>
      </c>
      <c r="BH15" s="12">
        <f t="shared" si="6"/>
        <v>2</v>
      </c>
      <c r="BI15" s="12">
        <f t="shared" si="6"/>
        <v>2</v>
      </c>
      <c r="BJ15" s="12">
        <f t="shared" si="6"/>
        <v>2</v>
      </c>
      <c r="BK15" s="12">
        <f t="shared" si="6"/>
        <v>0</v>
      </c>
      <c r="BL15" s="12">
        <f t="shared" si="6"/>
        <v>0</v>
      </c>
      <c r="BM15" s="12">
        <f t="shared" si="6"/>
        <v>0</v>
      </c>
      <c r="BN15" s="12">
        <f t="shared" si="6"/>
        <v>0</v>
      </c>
      <c r="BO15" s="12">
        <f t="shared" si="6"/>
        <v>0</v>
      </c>
      <c r="BP15" s="12">
        <f t="shared" si="6"/>
        <v>0</v>
      </c>
      <c r="BQ15" s="12">
        <f t="shared" si="6"/>
        <v>0</v>
      </c>
      <c r="BT15" s="19">
        <f t="shared" si="15"/>
        <v>14</v>
      </c>
      <c r="BU15" s="12">
        <f t="shared" si="7"/>
        <v>0</v>
      </c>
      <c r="BV15" s="12">
        <f t="shared" si="7"/>
        <v>0</v>
      </c>
      <c r="BW15" s="12">
        <f t="shared" si="7"/>
        <v>2</v>
      </c>
      <c r="BX15" s="12">
        <f t="shared" si="7"/>
        <v>2</v>
      </c>
      <c r="BY15" s="12">
        <f t="shared" si="7"/>
        <v>0</v>
      </c>
      <c r="BZ15" s="12">
        <f t="shared" si="7"/>
        <v>0</v>
      </c>
      <c r="CA15" s="12">
        <f t="shared" si="7"/>
        <v>2</v>
      </c>
      <c r="CB15" s="12">
        <f t="shared" si="7"/>
        <v>2</v>
      </c>
      <c r="CC15" s="12">
        <f t="shared" si="7"/>
        <v>2</v>
      </c>
      <c r="CD15" s="12">
        <f t="shared" si="7"/>
        <v>0</v>
      </c>
      <c r="CE15" s="12">
        <f t="shared" si="7"/>
        <v>0</v>
      </c>
      <c r="CF15" s="12">
        <f t="shared" si="7"/>
        <v>0</v>
      </c>
      <c r="CG15" s="12">
        <f t="shared" si="7"/>
        <v>0</v>
      </c>
      <c r="CH15" s="12">
        <f t="shared" si="7"/>
        <v>0</v>
      </c>
      <c r="CI15" s="12">
        <f t="shared" si="7"/>
        <v>0</v>
      </c>
      <c r="CJ15" s="12">
        <f t="shared" si="7"/>
        <v>0</v>
      </c>
      <c r="CM15" s="19">
        <f t="shared" si="16"/>
        <v>14</v>
      </c>
      <c r="CN15" s="12">
        <f t="shared" si="8"/>
        <v>0</v>
      </c>
      <c r="CO15" s="12">
        <f t="shared" si="8"/>
        <v>0</v>
      </c>
      <c r="CP15" s="12">
        <f t="shared" si="8"/>
        <v>0</v>
      </c>
      <c r="CQ15" s="12">
        <f t="shared" si="8"/>
        <v>0</v>
      </c>
      <c r="CR15" s="12">
        <f t="shared" si="8"/>
        <v>0</v>
      </c>
      <c r="CS15" s="12">
        <f t="shared" si="8"/>
        <v>0</v>
      </c>
      <c r="CT15" s="12">
        <f t="shared" si="8"/>
        <v>0</v>
      </c>
      <c r="CU15" s="12">
        <f t="shared" si="8"/>
        <v>0</v>
      </c>
      <c r="CV15" s="12">
        <f t="shared" si="8"/>
        <v>0</v>
      </c>
      <c r="CW15" s="12">
        <f t="shared" si="8"/>
        <v>0</v>
      </c>
      <c r="CX15" s="12">
        <f t="shared" si="8"/>
        <v>0</v>
      </c>
      <c r="CY15" s="12">
        <f t="shared" si="8"/>
        <v>0</v>
      </c>
      <c r="CZ15" s="12">
        <f t="shared" si="8"/>
        <v>0</v>
      </c>
      <c r="DA15" s="12">
        <f t="shared" si="8"/>
        <v>0</v>
      </c>
      <c r="DB15" s="12">
        <f t="shared" si="8"/>
        <v>0</v>
      </c>
      <c r="DC15" s="12">
        <f t="shared" si="8"/>
        <v>0</v>
      </c>
      <c r="DF15" s="19">
        <f t="shared" si="17"/>
        <v>0</v>
      </c>
      <c r="DG15" s="19">
        <f t="shared" si="9"/>
        <v>0</v>
      </c>
      <c r="DH15" s="19">
        <f t="shared" si="9"/>
        <v>1</v>
      </c>
      <c r="DI15" s="19">
        <f t="shared" si="9"/>
        <v>1</v>
      </c>
      <c r="DJ15" s="19">
        <f t="shared" si="9"/>
        <v>0</v>
      </c>
      <c r="DK15" s="19">
        <f t="shared" si="9"/>
        <v>0</v>
      </c>
      <c r="DL15" s="19">
        <f t="shared" si="9"/>
        <v>1</v>
      </c>
      <c r="DM15" s="19">
        <f t="shared" si="9"/>
        <v>1</v>
      </c>
      <c r="DN15" s="19">
        <f t="shared" si="9"/>
        <v>1</v>
      </c>
      <c r="DO15" s="19">
        <f t="shared" si="9"/>
        <v>0</v>
      </c>
      <c r="DP15" s="19">
        <f t="shared" si="9"/>
        <v>0</v>
      </c>
      <c r="DQ15" s="19">
        <f t="shared" si="9"/>
        <v>0</v>
      </c>
      <c r="DR15" s="19">
        <f t="shared" si="9"/>
        <v>0</v>
      </c>
      <c r="DS15" s="19">
        <f t="shared" si="9"/>
        <v>0</v>
      </c>
      <c r="DT15" s="19">
        <f t="shared" si="9"/>
        <v>0</v>
      </c>
      <c r="DU15" s="19">
        <f t="shared" si="9"/>
        <v>0</v>
      </c>
      <c r="DX15" s="15" t="str">
        <f>IF(MOD('Game (4)'!$G15,2)=0,"hold","break")</f>
        <v>hold</v>
      </c>
      <c r="DY15" s="15" t="str">
        <f t="shared" si="18"/>
        <v>Us</v>
      </c>
      <c r="DZ15" s="15">
        <f t="shared" si="19"/>
        <v>1</v>
      </c>
      <c r="EA15" s="15">
        <f t="shared" si="10"/>
        <v>2</v>
      </c>
      <c r="EB15" s="15">
        <f t="shared" si="11"/>
        <v>2</v>
      </c>
      <c r="EC15" s="15">
        <f t="shared" si="20"/>
        <v>0</v>
      </c>
      <c r="ED15" s="20">
        <f t="shared" si="21"/>
        <v>4</v>
      </c>
      <c r="EE15" s="20" t="str">
        <f t="shared" si="22"/>
        <v/>
      </c>
      <c r="EF15" s="20" t="str">
        <f t="shared" si="23"/>
        <v/>
      </c>
      <c r="EG15" s="20" t="str">
        <f t="shared" si="24"/>
        <v/>
      </c>
    </row>
    <row r="16" spans="1:137" ht="15" thickBot="1">
      <c r="F16" s="11">
        <v>15</v>
      </c>
      <c r="G16" s="13">
        <v>3</v>
      </c>
      <c r="H16" s="12">
        <v>1</v>
      </c>
      <c r="I16" s="12"/>
      <c r="J16" s="12">
        <v>1</v>
      </c>
      <c r="K16" s="12">
        <v>1</v>
      </c>
      <c r="L16" s="12">
        <v>1</v>
      </c>
      <c r="M16" s="12"/>
      <c r="N16" s="12"/>
      <c r="O16" s="12">
        <v>1</v>
      </c>
      <c r="P16" s="12"/>
      <c r="Q16" s="12"/>
      <c r="R16" s="12"/>
      <c r="S16" s="12"/>
      <c r="T16" s="12"/>
      <c r="U16" s="12"/>
      <c r="V16" s="12"/>
      <c r="W16" s="12"/>
      <c r="Y16" s="12">
        <f t="shared" si="12"/>
        <v>5</v>
      </c>
      <c r="Z16" s="12" t="str">
        <f t="shared" si="4"/>
        <v>Us break</v>
      </c>
      <c r="AB16" t="s">
        <v>169</v>
      </c>
      <c r="AH16" s="19">
        <f t="shared" si="13"/>
        <v>15</v>
      </c>
      <c r="AI16" s="12">
        <f t="shared" si="5"/>
        <v>1</v>
      </c>
      <c r="AJ16" s="12">
        <f t="shared" si="5"/>
        <v>0</v>
      </c>
      <c r="AK16" s="12">
        <f t="shared" si="5"/>
        <v>1</v>
      </c>
      <c r="AL16" s="12">
        <f t="shared" si="5"/>
        <v>1</v>
      </c>
      <c r="AM16" s="12">
        <f t="shared" si="5"/>
        <v>1</v>
      </c>
      <c r="AN16" s="12">
        <f t="shared" si="5"/>
        <v>0</v>
      </c>
      <c r="AO16" s="12">
        <f t="shared" si="5"/>
        <v>0</v>
      </c>
      <c r="AP16" s="12">
        <f t="shared" si="5"/>
        <v>1</v>
      </c>
      <c r="AQ16" s="12">
        <f t="shared" si="5"/>
        <v>0</v>
      </c>
      <c r="AR16" s="12">
        <f t="shared" si="5"/>
        <v>0</v>
      </c>
      <c r="AS16" s="12">
        <f t="shared" si="5"/>
        <v>0</v>
      </c>
      <c r="AT16" s="12">
        <f t="shared" si="5"/>
        <v>0</v>
      </c>
      <c r="AU16" s="12">
        <f t="shared" si="5"/>
        <v>0</v>
      </c>
      <c r="AV16" s="12">
        <f t="shared" si="5"/>
        <v>0</v>
      </c>
      <c r="AW16" s="12">
        <f t="shared" si="5"/>
        <v>0</v>
      </c>
      <c r="AX16" s="12">
        <f t="shared" si="5"/>
        <v>0</v>
      </c>
      <c r="BA16" s="19">
        <f t="shared" si="14"/>
        <v>15</v>
      </c>
      <c r="BB16" s="12">
        <f t="shared" si="6"/>
        <v>1</v>
      </c>
      <c r="BC16" s="12">
        <f t="shared" si="6"/>
        <v>0</v>
      </c>
      <c r="BD16" s="12">
        <f t="shared" si="6"/>
        <v>1</v>
      </c>
      <c r="BE16" s="12">
        <f t="shared" si="6"/>
        <v>1</v>
      </c>
      <c r="BF16" s="12">
        <f t="shared" si="6"/>
        <v>1</v>
      </c>
      <c r="BG16" s="12">
        <f t="shared" si="6"/>
        <v>0</v>
      </c>
      <c r="BH16" s="12">
        <f t="shared" si="6"/>
        <v>0</v>
      </c>
      <c r="BI16" s="12">
        <f t="shared" si="6"/>
        <v>1</v>
      </c>
      <c r="BJ16" s="12">
        <f t="shared" si="6"/>
        <v>0</v>
      </c>
      <c r="BK16" s="12">
        <f t="shared" si="6"/>
        <v>0</v>
      </c>
      <c r="BL16" s="12">
        <f t="shared" si="6"/>
        <v>0</v>
      </c>
      <c r="BM16" s="12">
        <f t="shared" si="6"/>
        <v>0</v>
      </c>
      <c r="BN16" s="12">
        <f t="shared" si="6"/>
        <v>0</v>
      </c>
      <c r="BO16" s="12">
        <f t="shared" si="6"/>
        <v>0</v>
      </c>
      <c r="BP16" s="12">
        <f t="shared" si="6"/>
        <v>0</v>
      </c>
      <c r="BQ16" s="12">
        <f t="shared" si="6"/>
        <v>0</v>
      </c>
      <c r="BT16" s="19">
        <f t="shared" si="15"/>
        <v>15</v>
      </c>
      <c r="BU16" s="12">
        <f t="shared" si="7"/>
        <v>2</v>
      </c>
      <c r="BV16" s="12">
        <f t="shared" si="7"/>
        <v>0</v>
      </c>
      <c r="BW16" s="12">
        <f t="shared" si="7"/>
        <v>2</v>
      </c>
      <c r="BX16" s="12">
        <f t="shared" si="7"/>
        <v>2</v>
      </c>
      <c r="BY16" s="12">
        <f t="shared" si="7"/>
        <v>2</v>
      </c>
      <c r="BZ16" s="12">
        <f t="shared" si="7"/>
        <v>0</v>
      </c>
      <c r="CA16" s="12">
        <f t="shared" si="7"/>
        <v>0</v>
      </c>
      <c r="CB16" s="12">
        <f t="shared" si="7"/>
        <v>2</v>
      </c>
      <c r="CC16" s="12">
        <f t="shared" si="7"/>
        <v>0</v>
      </c>
      <c r="CD16" s="12">
        <f t="shared" si="7"/>
        <v>0</v>
      </c>
      <c r="CE16" s="12">
        <f t="shared" si="7"/>
        <v>0</v>
      </c>
      <c r="CF16" s="12">
        <f t="shared" si="7"/>
        <v>0</v>
      </c>
      <c r="CG16" s="12">
        <f t="shared" si="7"/>
        <v>0</v>
      </c>
      <c r="CH16" s="12">
        <f t="shared" si="7"/>
        <v>0</v>
      </c>
      <c r="CI16" s="12">
        <f t="shared" si="7"/>
        <v>0</v>
      </c>
      <c r="CJ16" s="12">
        <f t="shared" si="7"/>
        <v>0</v>
      </c>
      <c r="CM16" s="19">
        <f t="shared" si="16"/>
        <v>15</v>
      </c>
      <c r="CN16" s="12">
        <f t="shared" si="8"/>
        <v>0</v>
      </c>
      <c r="CO16" s="12">
        <f t="shared" si="8"/>
        <v>0</v>
      </c>
      <c r="CP16" s="12">
        <f t="shared" si="8"/>
        <v>0</v>
      </c>
      <c r="CQ16" s="12">
        <f t="shared" si="8"/>
        <v>0</v>
      </c>
      <c r="CR16" s="12">
        <f t="shared" si="8"/>
        <v>0</v>
      </c>
      <c r="CS16" s="12">
        <f t="shared" si="8"/>
        <v>0</v>
      </c>
      <c r="CT16" s="12">
        <f t="shared" si="8"/>
        <v>0</v>
      </c>
      <c r="CU16" s="12">
        <f t="shared" si="8"/>
        <v>0</v>
      </c>
      <c r="CV16" s="12">
        <f t="shared" si="8"/>
        <v>0</v>
      </c>
      <c r="CW16" s="12">
        <f t="shared" si="8"/>
        <v>0</v>
      </c>
      <c r="CX16" s="12">
        <f t="shared" si="8"/>
        <v>0</v>
      </c>
      <c r="CY16" s="12">
        <f t="shared" si="8"/>
        <v>0</v>
      </c>
      <c r="CZ16" s="12">
        <f t="shared" si="8"/>
        <v>0</v>
      </c>
      <c r="DA16" s="12">
        <f t="shared" si="8"/>
        <v>0</v>
      </c>
      <c r="DB16" s="12">
        <f t="shared" si="8"/>
        <v>0</v>
      </c>
      <c r="DC16" s="12">
        <f t="shared" si="8"/>
        <v>0</v>
      </c>
      <c r="DF16" s="19">
        <f t="shared" si="17"/>
        <v>0</v>
      </c>
      <c r="DG16" s="19">
        <f t="shared" si="9"/>
        <v>0</v>
      </c>
      <c r="DH16" s="19">
        <f t="shared" si="9"/>
        <v>0</v>
      </c>
      <c r="DI16" s="19">
        <f t="shared" si="9"/>
        <v>0</v>
      </c>
      <c r="DJ16" s="19">
        <f t="shared" si="9"/>
        <v>0</v>
      </c>
      <c r="DK16" s="19">
        <f t="shared" si="9"/>
        <v>0</v>
      </c>
      <c r="DL16" s="19">
        <f t="shared" si="9"/>
        <v>0</v>
      </c>
      <c r="DM16" s="19">
        <f t="shared" si="9"/>
        <v>0</v>
      </c>
      <c r="DN16" s="19">
        <f t="shared" si="9"/>
        <v>0</v>
      </c>
      <c r="DO16" s="19">
        <f t="shared" si="9"/>
        <v>0</v>
      </c>
      <c r="DP16" s="19">
        <f t="shared" si="9"/>
        <v>0</v>
      </c>
      <c r="DQ16" s="19">
        <f t="shared" si="9"/>
        <v>0</v>
      </c>
      <c r="DR16" s="19">
        <f t="shared" si="9"/>
        <v>0</v>
      </c>
      <c r="DS16" s="19">
        <f t="shared" si="9"/>
        <v>0</v>
      </c>
      <c r="DT16" s="19">
        <f t="shared" si="9"/>
        <v>0</v>
      </c>
      <c r="DU16" s="19">
        <f t="shared" si="9"/>
        <v>0</v>
      </c>
      <c r="DX16" s="12" t="str">
        <f>IF(MOD('Game (4)'!$G16,2)=0,"hold","break")</f>
        <v>break</v>
      </c>
      <c r="DY16" s="15" t="str">
        <f t="shared" si="18"/>
        <v>Us</v>
      </c>
      <c r="DZ16" s="15">
        <f t="shared" si="19"/>
        <v>1</v>
      </c>
      <c r="EA16" s="15">
        <f t="shared" si="10"/>
        <v>1</v>
      </c>
      <c r="EB16" s="15">
        <f t="shared" si="11"/>
        <v>2</v>
      </c>
      <c r="EC16" s="15">
        <f t="shared" si="20"/>
        <v>0</v>
      </c>
      <c r="ED16" s="20" t="str">
        <f t="shared" si="21"/>
        <v/>
      </c>
      <c r="EE16" s="20">
        <f t="shared" si="22"/>
        <v>3</v>
      </c>
      <c r="EF16" s="20" t="str">
        <f t="shared" si="23"/>
        <v/>
      </c>
      <c r="EG16" s="20" t="str">
        <f t="shared" si="24"/>
        <v/>
      </c>
    </row>
    <row r="17" spans="1:137">
      <c r="A17" s="31" t="s">
        <v>100</v>
      </c>
      <c r="B17" s="32">
        <f>$DZ$31</f>
        <v>10</v>
      </c>
      <c r="F17" s="14">
        <v>16</v>
      </c>
      <c r="G17" s="16">
        <v>1</v>
      </c>
      <c r="H17" s="15"/>
      <c r="I17" s="15"/>
      <c r="J17" s="15">
        <v>1</v>
      </c>
      <c r="K17" s="15"/>
      <c r="L17" s="15">
        <v>1</v>
      </c>
      <c r="M17" s="15"/>
      <c r="N17" s="15">
        <v>1</v>
      </c>
      <c r="O17" s="15">
        <v>1</v>
      </c>
      <c r="P17" s="15">
        <v>1</v>
      </c>
      <c r="Q17" s="15"/>
      <c r="R17" s="15"/>
      <c r="S17" s="15"/>
      <c r="T17" s="15"/>
      <c r="U17" s="15"/>
      <c r="V17" s="15"/>
      <c r="W17" s="15"/>
      <c r="Y17" s="15">
        <f t="shared" si="12"/>
        <v>5</v>
      </c>
      <c r="Z17" s="15" t="str">
        <f t="shared" si="4"/>
        <v>Us break</v>
      </c>
      <c r="AB17" t="s">
        <v>33</v>
      </c>
      <c r="AC17" t="s">
        <v>90</v>
      </c>
      <c r="AD17" t="s">
        <v>53</v>
      </c>
      <c r="AH17" s="19">
        <f t="shared" si="13"/>
        <v>16</v>
      </c>
      <c r="AI17" s="12">
        <f t="shared" si="5"/>
        <v>0</v>
      </c>
      <c r="AJ17" s="12">
        <f t="shared" si="5"/>
        <v>0</v>
      </c>
      <c r="AK17" s="12">
        <f t="shared" si="5"/>
        <v>1</v>
      </c>
      <c r="AL17" s="12">
        <f t="shared" si="5"/>
        <v>0</v>
      </c>
      <c r="AM17" s="12">
        <f t="shared" si="5"/>
        <v>1</v>
      </c>
      <c r="AN17" s="12">
        <f t="shared" si="5"/>
        <v>0</v>
      </c>
      <c r="AO17" s="12">
        <f t="shared" si="5"/>
        <v>1</v>
      </c>
      <c r="AP17" s="12">
        <f t="shared" si="5"/>
        <v>1</v>
      </c>
      <c r="AQ17" s="12">
        <f t="shared" si="5"/>
        <v>1</v>
      </c>
      <c r="AR17" s="12">
        <f t="shared" si="5"/>
        <v>0</v>
      </c>
      <c r="AS17" s="12">
        <f t="shared" si="5"/>
        <v>0</v>
      </c>
      <c r="AT17" s="12">
        <f t="shared" si="5"/>
        <v>0</v>
      </c>
      <c r="AU17" s="12">
        <f t="shared" si="5"/>
        <v>0</v>
      </c>
      <c r="AV17" s="12">
        <f t="shared" si="5"/>
        <v>0</v>
      </c>
      <c r="AW17" s="12">
        <f t="shared" si="5"/>
        <v>0</v>
      </c>
      <c r="AX17" s="12">
        <f t="shared" ref="AX17:AX30" si="25">W17*$DZ17</f>
        <v>0</v>
      </c>
      <c r="BA17" s="19">
        <f t="shared" si="14"/>
        <v>16</v>
      </c>
      <c r="BB17" s="12">
        <f t="shared" si="6"/>
        <v>0</v>
      </c>
      <c r="BC17" s="12">
        <f t="shared" si="6"/>
        <v>0</v>
      </c>
      <c r="BD17" s="12">
        <f t="shared" si="6"/>
        <v>0</v>
      </c>
      <c r="BE17" s="12">
        <f t="shared" si="6"/>
        <v>0</v>
      </c>
      <c r="BF17" s="12">
        <f t="shared" si="6"/>
        <v>0</v>
      </c>
      <c r="BG17" s="12">
        <f t="shared" si="6"/>
        <v>0</v>
      </c>
      <c r="BH17" s="12">
        <f t="shared" si="6"/>
        <v>0</v>
      </c>
      <c r="BI17" s="12">
        <f t="shared" si="6"/>
        <v>0</v>
      </c>
      <c r="BJ17" s="12">
        <f t="shared" si="6"/>
        <v>0</v>
      </c>
      <c r="BK17" s="12">
        <f t="shared" si="6"/>
        <v>0</v>
      </c>
      <c r="BL17" s="12">
        <f t="shared" si="6"/>
        <v>0</v>
      </c>
      <c r="BM17" s="12">
        <f t="shared" si="6"/>
        <v>0</v>
      </c>
      <c r="BN17" s="12">
        <f t="shared" si="6"/>
        <v>0</v>
      </c>
      <c r="BO17" s="12">
        <f t="shared" si="6"/>
        <v>0</v>
      </c>
      <c r="BP17" s="12">
        <f t="shared" si="6"/>
        <v>0</v>
      </c>
      <c r="BQ17" s="12">
        <f t="shared" ref="BQ17:BQ30" si="26">W17*$EA17</f>
        <v>0</v>
      </c>
      <c r="BT17" s="19">
        <f t="shared" si="15"/>
        <v>16</v>
      </c>
      <c r="BU17" s="12">
        <f t="shared" si="7"/>
        <v>0</v>
      </c>
      <c r="BV17" s="12">
        <f t="shared" si="7"/>
        <v>0</v>
      </c>
      <c r="BW17" s="12">
        <f t="shared" si="7"/>
        <v>1</v>
      </c>
      <c r="BX17" s="12">
        <f t="shared" si="7"/>
        <v>0</v>
      </c>
      <c r="BY17" s="12">
        <f t="shared" si="7"/>
        <v>1</v>
      </c>
      <c r="BZ17" s="12">
        <f t="shared" si="7"/>
        <v>0</v>
      </c>
      <c r="CA17" s="12">
        <f t="shared" si="7"/>
        <v>1</v>
      </c>
      <c r="CB17" s="12">
        <f t="shared" si="7"/>
        <v>1</v>
      </c>
      <c r="CC17" s="12">
        <f t="shared" si="7"/>
        <v>1</v>
      </c>
      <c r="CD17" s="12">
        <f t="shared" si="7"/>
        <v>0</v>
      </c>
      <c r="CE17" s="12">
        <f t="shared" si="7"/>
        <v>0</v>
      </c>
      <c r="CF17" s="12">
        <f t="shared" si="7"/>
        <v>0</v>
      </c>
      <c r="CG17" s="12">
        <f t="shared" si="7"/>
        <v>0</v>
      </c>
      <c r="CH17" s="12">
        <f t="shared" si="7"/>
        <v>0</v>
      </c>
      <c r="CI17" s="12">
        <f t="shared" si="7"/>
        <v>0</v>
      </c>
      <c r="CJ17" s="12">
        <f t="shared" ref="CJ17:CJ30" si="27">W17*$EB17</f>
        <v>0</v>
      </c>
      <c r="CM17" s="19">
        <f t="shared" si="16"/>
        <v>16</v>
      </c>
      <c r="CN17" s="12">
        <f t="shared" si="8"/>
        <v>0</v>
      </c>
      <c r="CO17" s="12">
        <f t="shared" si="8"/>
        <v>0</v>
      </c>
      <c r="CP17" s="12">
        <f t="shared" si="8"/>
        <v>0</v>
      </c>
      <c r="CQ17" s="12">
        <f t="shared" si="8"/>
        <v>0</v>
      </c>
      <c r="CR17" s="12">
        <f t="shared" si="8"/>
        <v>0</v>
      </c>
      <c r="CS17" s="12">
        <f t="shared" si="8"/>
        <v>0</v>
      </c>
      <c r="CT17" s="12">
        <f t="shared" si="8"/>
        <v>0</v>
      </c>
      <c r="CU17" s="12">
        <f t="shared" si="8"/>
        <v>0</v>
      </c>
      <c r="CV17" s="12">
        <f t="shared" si="8"/>
        <v>0</v>
      </c>
      <c r="CW17" s="12">
        <f t="shared" si="8"/>
        <v>0</v>
      </c>
      <c r="CX17" s="12">
        <f t="shared" si="8"/>
        <v>0</v>
      </c>
      <c r="CY17" s="12">
        <f t="shared" si="8"/>
        <v>0</v>
      </c>
      <c r="CZ17" s="12">
        <f t="shared" si="8"/>
        <v>0</v>
      </c>
      <c r="DA17" s="12">
        <f t="shared" si="8"/>
        <v>0</v>
      </c>
      <c r="DB17" s="12">
        <f t="shared" si="8"/>
        <v>0</v>
      </c>
      <c r="DC17" s="12">
        <f t="shared" ref="DC17:DC30" si="28">W17*$EC17</f>
        <v>0</v>
      </c>
      <c r="DF17" s="19">
        <f t="shared" si="17"/>
        <v>0</v>
      </c>
      <c r="DG17" s="19">
        <f t="shared" si="9"/>
        <v>0</v>
      </c>
      <c r="DH17" s="19">
        <f t="shared" si="9"/>
        <v>0</v>
      </c>
      <c r="DI17" s="19">
        <f t="shared" si="9"/>
        <v>0</v>
      </c>
      <c r="DJ17" s="19">
        <f t="shared" si="9"/>
        <v>0</v>
      </c>
      <c r="DK17" s="19">
        <f t="shared" si="9"/>
        <v>0</v>
      </c>
      <c r="DL17" s="19">
        <f t="shared" si="9"/>
        <v>0</v>
      </c>
      <c r="DM17" s="19">
        <f t="shared" si="9"/>
        <v>0</v>
      </c>
      <c r="DN17" s="19">
        <f t="shared" si="9"/>
        <v>0</v>
      </c>
      <c r="DO17" s="19">
        <f t="shared" si="9"/>
        <v>0</v>
      </c>
      <c r="DP17" s="19">
        <f t="shared" si="9"/>
        <v>0</v>
      </c>
      <c r="DQ17" s="19">
        <f t="shared" si="9"/>
        <v>0</v>
      </c>
      <c r="DR17" s="19">
        <f t="shared" si="9"/>
        <v>0</v>
      </c>
      <c r="DS17" s="19">
        <f t="shared" si="9"/>
        <v>0</v>
      </c>
      <c r="DT17" s="19">
        <f t="shared" si="9"/>
        <v>0</v>
      </c>
      <c r="DU17" s="19">
        <f t="shared" si="9"/>
        <v>0</v>
      </c>
      <c r="DX17" s="15" t="str">
        <f>IF(MOD('Game (4)'!$G17,2)=0,"hold","break")</f>
        <v>break</v>
      </c>
      <c r="DY17" s="15" t="str">
        <f t="shared" si="18"/>
        <v>Us</v>
      </c>
      <c r="DZ17" s="15">
        <f t="shared" si="19"/>
        <v>1</v>
      </c>
      <c r="EA17" s="15">
        <f t="shared" si="10"/>
        <v>0</v>
      </c>
      <c r="EB17" s="15">
        <f t="shared" si="11"/>
        <v>1</v>
      </c>
      <c r="EC17" s="15">
        <f t="shared" si="20"/>
        <v>0</v>
      </c>
      <c r="ED17" s="20" t="str">
        <f t="shared" si="21"/>
        <v/>
      </c>
      <c r="EE17" s="20">
        <f t="shared" si="22"/>
        <v>1</v>
      </c>
      <c r="EF17" s="20" t="str">
        <f t="shared" si="23"/>
        <v/>
      </c>
      <c r="EG17" s="20" t="str">
        <f t="shared" si="24"/>
        <v/>
      </c>
    </row>
    <row r="18" spans="1:137" ht="15" thickBot="1">
      <c r="A18" s="33" t="s">
        <v>104</v>
      </c>
      <c r="B18" s="34">
        <f>$EC$31</f>
        <v>7</v>
      </c>
      <c r="F18" s="11">
        <v>17</v>
      </c>
      <c r="G18" s="13">
        <v>0</v>
      </c>
      <c r="H18" s="12">
        <v>1</v>
      </c>
      <c r="I18" s="12">
        <v>1</v>
      </c>
      <c r="J18" s="12"/>
      <c r="K18" s="12"/>
      <c r="L18" s="12">
        <v>1</v>
      </c>
      <c r="M18" s="12">
        <v>1</v>
      </c>
      <c r="N18" s="12"/>
      <c r="O18" s="12"/>
      <c r="P18" s="12">
        <v>1</v>
      </c>
      <c r="Q18" s="12"/>
      <c r="R18" s="12"/>
      <c r="S18" s="12"/>
      <c r="T18" s="12"/>
      <c r="U18" s="12"/>
      <c r="V18" s="12"/>
      <c r="W18" s="12"/>
      <c r="Y18" s="12">
        <f t="shared" si="12"/>
        <v>5</v>
      </c>
      <c r="Z18" s="12" t="str">
        <f t="shared" si="4"/>
        <v>Op hold</v>
      </c>
      <c r="AB18" t="str">
        <f>H33</f>
        <v>Jonny</v>
      </c>
      <c r="AC18" s="38">
        <f>H44</f>
        <v>32</v>
      </c>
      <c r="AD18" s="2">
        <f>H39</f>
        <v>-0.31008403361344539</v>
      </c>
      <c r="AH18" s="19">
        <f t="shared" si="13"/>
        <v>17</v>
      </c>
      <c r="AI18" s="12">
        <f t="shared" ref="AI18:AW30" si="29">H18*$DZ18</f>
        <v>0</v>
      </c>
      <c r="AJ18" s="12">
        <f t="shared" si="29"/>
        <v>0</v>
      </c>
      <c r="AK18" s="12">
        <f t="shared" si="29"/>
        <v>0</v>
      </c>
      <c r="AL18" s="12">
        <f t="shared" si="29"/>
        <v>0</v>
      </c>
      <c r="AM18" s="12">
        <f t="shared" si="29"/>
        <v>0</v>
      </c>
      <c r="AN18" s="12">
        <f t="shared" si="29"/>
        <v>0</v>
      </c>
      <c r="AO18" s="12">
        <f t="shared" si="29"/>
        <v>0</v>
      </c>
      <c r="AP18" s="12">
        <f t="shared" si="29"/>
        <v>0</v>
      </c>
      <c r="AQ18" s="12">
        <f t="shared" si="29"/>
        <v>0</v>
      </c>
      <c r="AR18" s="12">
        <f t="shared" si="29"/>
        <v>0</v>
      </c>
      <c r="AS18" s="12">
        <f t="shared" si="29"/>
        <v>0</v>
      </c>
      <c r="AT18" s="12">
        <f t="shared" si="29"/>
        <v>0</v>
      </c>
      <c r="AU18" s="12">
        <f t="shared" si="29"/>
        <v>0</v>
      </c>
      <c r="AV18" s="12">
        <f t="shared" si="29"/>
        <v>0</v>
      </c>
      <c r="AW18" s="12">
        <f t="shared" si="29"/>
        <v>0</v>
      </c>
      <c r="AX18" s="12">
        <f t="shared" si="25"/>
        <v>0</v>
      </c>
      <c r="BA18" s="19">
        <f t="shared" si="14"/>
        <v>17</v>
      </c>
      <c r="BB18" s="12">
        <f t="shared" ref="BB18:BP30" si="30">H18*$EA18</f>
        <v>0</v>
      </c>
      <c r="BC18" s="12">
        <f t="shared" si="30"/>
        <v>0</v>
      </c>
      <c r="BD18" s="12">
        <f t="shared" si="30"/>
        <v>0</v>
      </c>
      <c r="BE18" s="12">
        <f t="shared" si="30"/>
        <v>0</v>
      </c>
      <c r="BF18" s="12">
        <f t="shared" si="30"/>
        <v>0</v>
      </c>
      <c r="BG18" s="12">
        <f t="shared" si="30"/>
        <v>0</v>
      </c>
      <c r="BH18" s="12">
        <f t="shared" si="30"/>
        <v>0</v>
      </c>
      <c r="BI18" s="12">
        <f t="shared" si="30"/>
        <v>0</v>
      </c>
      <c r="BJ18" s="12">
        <f t="shared" si="30"/>
        <v>0</v>
      </c>
      <c r="BK18" s="12">
        <f t="shared" si="30"/>
        <v>0</v>
      </c>
      <c r="BL18" s="12">
        <f t="shared" si="30"/>
        <v>0</v>
      </c>
      <c r="BM18" s="12">
        <f t="shared" si="30"/>
        <v>0</v>
      </c>
      <c r="BN18" s="12">
        <f t="shared" si="30"/>
        <v>0</v>
      </c>
      <c r="BO18" s="12">
        <f t="shared" si="30"/>
        <v>0</v>
      </c>
      <c r="BP18" s="12">
        <f t="shared" si="30"/>
        <v>0</v>
      </c>
      <c r="BQ18" s="12">
        <f t="shared" si="26"/>
        <v>0</v>
      </c>
      <c r="BT18" s="19">
        <f t="shared" si="15"/>
        <v>17</v>
      </c>
      <c r="BU18" s="12">
        <f t="shared" ref="BU18:CI30" si="31">H18*$EB18</f>
        <v>0</v>
      </c>
      <c r="BV18" s="12">
        <f t="shared" si="31"/>
        <v>0</v>
      </c>
      <c r="BW18" s="12">
        <f t="shared" si="31"/>
        <v>0</v>
      </c>
      <c r="BX18" s="12">
        <f t="shared" si="31"/>
        <v>0</v>
      </c>
      <c r="BY18" s="12">
        <f t="shared" si="31"/>
        <v>0</v>
      </c>
      <c r="BZ18" s="12">
        <f t="shared" si="31"/>
        <v>0</v>
      </c>
      <c r="CA18" s="12">
        <f t="shared" si="31"/>
        <v>0</v>
      </c>
      <c r="CB18" s="12">
        <f t="shared" si="31"/>
        <v>0</v>
      </c>
      <c r="CC18" s="12">
        <f t="shared" si="31"/>
        <v>0</v>
      </c>
      <c r="CD18" s="12">
        <f t="shared" si="31"/>
        <v>0</v>
      </c>
      <c r="CE18" s="12">
        <f t="shared" si="31"/>
        <v>0</v>
      </c>
      <c r="CF18" s="12">
        <f t="shared" si="31"/>
        <v>0</v>
      </c>
      <c r="CG18" s="12">
        <f t="shared" si="31"/>
        <v>0</v>
      </c>
      <c r="CH18" s="12">
        <f t="shared" si="31"/>
        <v>0</v>
      </c>
      <c r="CI18" s="12">
        <f t="shared" si="31"/>
        <v>0</v>
      </c>
      <c r="CJ18" s="12">
        <f t="shared" si="27"/>
        <v>0</v>
      </c>
      <c r="CM18" s="19">
        <f t="shared" si="16"/>
        <v>17</v>
      </c>
      <c r="CN18" s="12">
        <f t="shared" ref="CN18:DB30" si="32">H18*$EC18</f>
        <v>1</v>
      </c>
      <c r="CO18" s="12">
        <f t="shared" si="32"/>
        <v>1</v>
      </c>
      <c r="CP18" s="12">
        <f t="shared" si="32"/>
        <v>0</v>
      </c>
      <c r="CQ18" s="12">
        <f t="shared" si="32"/>
        <v>0</v>
      </c>
      <c r="CR18" s="12">
        <f t="shared" si="32"/>
        <v>1</v>
      </c>
      <c r="CS18" s="12">
        <f t="shared" si="32"/>
        <v>1</v>
      </c>
      <c r="CT18" s="12">
        <f t="shared" si="32"/>
        <v>0</v>
      </c>
      <c r="CU18" s="12">
        <f t="shared" si="32"/>
        <v>0</v>
      </c>
      <c r="CV18" s="12">
        <f t="shared" si="32"/>
        <v>1</v>
      </c>
      <c r="CW18" s="12">
        <f t="shared" si="32"/>
        <v>0</v>
      </c>
      <c r="CX18" s="12">
        <f t="shared" si="32"/>
        <v>0</v>
      </c>
      <c r="CY18" s="12">
        <f t="shared" si="32"/>
        <v>0</v>
      </c>
      <c r="CZ18" s="12">
        <f t="shared" si="32"/>
        <v>0</v>
      </c>
      <c r="DA18" s="12">
        <f t="shared" si="32"/>
        <v>0</v>
      </c>
      <c r="DB18" s="12">
        <f t="shared" si="32"/>
        <v>0</v>
      </c>
      <c r="DC18" s="12">
        <f t="shared" si="28"/>
        <v>0</v>
      </c>
      <c r="DF18" s="19">
        <f t="shared" si="17"/>
        <v>0</v>
      </c>
      <c r="DG18" s="19">
        <f t="shared" si="17"/>
        <v>0</v>
      </c>
      <c r="DH18" s="19">
        <f t="shared" si="17"/>
        <v>0</v>
      </c>
      <c r="DI18" s="19">
        <f t="shared" si="17"/>
        <v>0</v>
      </c>
      <c r="DJ18" s="19">
        <f t="shared" si="17"/>
        <v>0</v>
      </c>
      <c r="DK18" s="19">
        <f t="shared" si="17"/>
        <v>0</v>
      </c>
      <c r="DL18" s="19">
        <f t="shared" si="17"/>
        <v>0</v>
      </c>
      <c r="DM18" s="19">
        <f t="shared" si="17"/>
        <v>0</v>
      </c>
      <c r="DN18" s="19">
        <f t="shared" si="17"/>
        <v>0</v>
      </c>
      <c r="DO18" s="19">
        <f t="shared" si="17"/>
        <v>0</v>
      </c>
      <c r="DP18" s="19">
        <f t="shared" si="17"/>
        <v>0</v>
      </c>
      <c r="DQ18" s="19">
        <f t="shared" si="17"/>
        <v>0</v>
      </c>
      <c r="DR18" s="19">
        <f t="shared" si="17"/>
        <v>0</v>
      </c>
      <c r="DS18" s="19">
        <f t="shared" si="17"/>
        <v>0</v>
      </c>
      <c r="DT18" s="19">
        <f t="shared" si="17"/>
        <v>0</v>
      </c>
      <c r="DU18" s="19">
        <f t="shared" si="17"/>
        <v>0</v>
      </c>
      <c r="DX18" s="12" t="str">
        <f>IF(MOD('Game (4)'!$G18,2)=0,"hold","break")</f>
        <v>hold</v>
      </c>
      <c r="DY18" s="15" t="str">
        <f t="shared" si="18"/>
        <v>Op</v>
      </c>
      <c r="DZ18" s="15">
        <f t="shared" si="19"/>
        <v>0</v>
      </c>
      <c r="EA18" s="15">
        <f t="shared" si="10"/>
        <v>0</v>
      </c>
      <c r="EB18" s="15">
        <f t="shared" si="11"/>
        <v>0</v>
      </c>
      <c r="EC18" s="15">
        <f t="shared" si="20"/>
        <v>1</v>
      </c>
      <c r="ED18" s="20" t="str">
        <f t="shared" si="21"/>
        <v/>
      </c>
      <c r="EE18" s="20" t="str">
        <f t="shared" si="22"/>
        <v/>
      </c>
      <c r="EF18" s="20">
        <f t="shared" si="23"/>
        <v>0</v>
      </c>
      <c r="EG18" s="20" t="str">
        <f t="shared" si="24"/>
        <v/>
      </c>
    </row>
    <row r="19" spans="1:137">
      <c r="A19" t="s">
        <v>106</v>
      </c>
      <c r="B19">
        <f>$EB$31</f>
        <v>17</v>
      </c>
      <c r="F19" s="14">
        <v>18</v>
      </c>
      <c r="G19" s="16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Y19" s="15">
        <f t="shared" si="12"/>
        <v>0</v>
      </c>
      <c r="Z19" s="15" t="str">
        <f t="shared" si="4"/>
        <v/>
      </c>
      <c r="AB19" t="str">
        <f>I33</f>
        <v>Marius</v>
      </c>
      <c r="AC19" s="38">
        <f>I44</f>
        <v>9</v>
      </c>
      <c r="AD19" s="2">
        <f>I39</f>
        <v>-1.4761904761904763</v>
      </c>
      <c r="AH19" s="19">
        <f t="shared" si="13"/>
        <v>18</v>
      </c>
      <c r="AI19" s="12">
        <f t="shared" si="29"/>
        <v>0</v>
      </c>
      <c r="AJ19" s="12">
        <f t="shared" si="29"/>
        <v>0</v>
      </c>
      <c r="AK19" s="12">
        <f t="shared" si="29"/>
        <v>0</v>
      </c>
      <c r="AL19" s="12">
        <f t="shared" si="29"/>
        <v>0</v>
      </c>
      <c r="AM19" s="12">
        <f t="shared" si="29"/>
        <v>0</v>
      </c>
      <c r="AN19" s="12">
        <f t="shared" si="29"/>
        <v>0</v>
      </c>
      <c r="AO19" s="12">
        <f t="shared" si="29"/>
        <v>0</v>
      </c>
      <c r="AP19" s="12">
        <f t="shared" si="29"/>
        <v>0</v>
      </c>
      <c r="AQ19" s="12">
        <f t="shared" si="29"/>
        <v>0</v>
      </c>
      <c r="AR19" s="12">
        <f t="shared" si="29"/>
        <v>0</v>
      </c>
      <c r="AS19" s="12">
        <f t="shared" si="29"/>
        <v>0</v>
      </c>
      <c r="AT19" s="12">
        <f t="shared" si="29"/>
        <v>0</v>
      </c>
      <c r="AU19" s="12">
        <f t="shared" si="29"/>
        <v>0</v>
      </c>
      <c r="AV19" s="12">
        <f t="shared" si="29"/>
        <v>0</v>
      </c>
      <c r="AW19" s="12">
        <f t="shared" si="29"/>
        <v>0</v>
      </c>
      <c r="AX19" s="12">
        <f t="shared" si="25"/>
        <v>0</v>
      </c>
      <c r="BA19" s="19">
        <f t="shared" si="14"/>
        <v>18</v>
      </c>
      <c r="BB19" s="12">
        <f t="shared" si="30"/>
        <v>0</v>
      </c>
      <c r="BC19" s="12">
        <f t="shared" si="30"/>
        <v>0</v>
      </c>
      <c r="BD19" s="12">
        <f t="shared" si="30"/>
        <v>0</v>
      </c>
      <c r="BE19" s="12">
        <f t="shared" si="30"/>
        <v>0</v>
      </c>
      <c r="BF19" s="12">
        <f t="shared" si="30"/>
        <v>0</v>
      </c>
      <c r="BG19" s="12">
        <f t="shared" si="30"/>
        <v>0</v>
      </c>
      <c r="BH19" s="12">
        <f t="shared" si="30"/>
        <v>0</v>
      </c>
      <c r="BI19" s="12">
        <f t="shared" si="30"/>
        <v>0</v>
      </c>
      <c r="BJ19" s="12">
        <f t="shared" si="30"/>
        <v>0</v>
      </c>
      <c r="BK19" s="12">
        <f t="shared" si="30"/>
        <v>0</v>
      </c>
      <c r="BL19" s="12">
        <f t="shared" si="30"/>
        <v>0</v>
      </c>
      <c r="BM19" s="12">
        <f t="shared" si="30"/>
        <v>0</v>
      </c>
      <c r="BN19" s="12">
        <f t="shared" si="30"/>
        <v>0</v>
      </c>
      <c r="BO19" s="12">
        <f t="shared" si="30"/>
        <v>0</v>
      </c>
      <c r="BP19" s="12">
        <f t="shared" si="30"/>
        <v>0</v>
      </c>
      <c r="BQ19" s="12">
        <f t="shared" si="26"/>
        <v>0</v>
      </c>
      <c r="BT19" s="19">
        <f t="shared" si="15"/>
        <v>18</v>
      </c>
      <c r="BU19" s="12">
        <f t="shared" si="31"/>
        <v>0</v>
      </c>
      <c r="BV19" s="12">
        <f t="shared" si="31"/>
        <v>0</v>
      </c>
      <c r="BW19" s="12">
        <f t="shared" si="31"/>
        <v>0</v>
      </c>
      <c r="BX19" s="12">
        <f t="shared" si="31"/>
        <v>0</v>
      </c>
      <c r="BY19" s="12">
        <f t="shared" si="31"/>
        <v>0</v>
      </c>
      <c r="BZ19" s="12">
        <f t="shared" si="31"/>
        <v>0</v>
      </c>
      <c r="CA19" s="12">
        <f t="shared" si="31"/>
        <v>0</v>
      </c>
      <c r="CB19" s="12">
        <f t="shared" si="31"/>
        <v>0</v>
      </c>
      <c r="CC19" s="12">
        <f t="shared" si="31"/>
        <v>0</v>
      </c>
      <c r="CD19" s="12">
        <f t="shared" si="31"/>
        <v>0</v>
      </c>
      <c r="CE19" s="12">
        <f t="shared" si="31"/>
        <v>0</v>
      </c>
      <c r="CF19" s="12">
        <f t="shared" si="31"/>
        <v>0</v>
      </c>
      <c r="CG19" s="12">
        <f t="shared" si="31"/>
        <v>0</v>
      </c>
      <c r="CH19" s="12">
        <f t="shared" si="31"/>
        <v>0</v>
      </c>
      <c r="CI19" s="12">
        <f t="shared" si="31"/>
        <v>0</v>
      </c>
      <c r="CJ19" s="12">
        <f t="shared" si="27"/>
        <v>0</v>
      </c>
      <c r="CM19" s="19">
        <f t="shared" si="16"/>
        <v>18</v>
      </c>
      <c r="CN19" s="12">
        <f t="shared" si="32"/>
        <v>0</v>
      </c>
      <c r="CO19" s="12">
        <f t="shared" si="32"/>
        <v>0</v>
      </c>
      <c r="CP19" s="12">
        <f t="shared" si="32"/>
        <v>0</v>
      </c>
      <c r="CQ19" s="12">
        <f t="shared" si="32"/>
        <v>0</v>
      </c>
      <c r="CR19" s="12">
        <f t="shared" si="32"/>
        <v>0</v>
      </c>
      <c r="CS19" s="12">
        <f t="shared" si="32"/>
        <v>0</v>
      </c>
      <c r="CT19" s="12">
        <f t="shared" si="32"/>
        <v>0</v>
      </c>
      <c r="CU19" s="12">
        <f t="shared" si="32"/>
        <v>0</v>
      </c>
      <c r="CV19" s="12">
        <f t="shared" si="32"/>
        <v>0</v>
      </c>
      <c r="CW19" s="12">
        <f t="shared" si="32"/>
        <v>0</v>
      </c>
      <c r="CX19" s="12">
        <f t="shared" si="32"/>
        <v>0</v>
      </c>
      <c r="CY19" s="12">
        <f t="shared" si="32"/>
        <v>0</v>
      </c>
      <c r="CZ19" s="12">
        <f t="shared" si="32"/>
        <v>0</v>
      </c>
      <c r="DA19" s="12">
        <f t="shared" si="32"/>
        <v>0</v>
      </c>
      <c r="DB19" s="12">
        <f t="shared" si="32"/>
        <v>0</v>
      </c>
      <c r="DC19" s="12">
        <f t="shared" si="28"/>
        <v>0</v>
      </c>
      <c r="DF19" s="19">
        <f t="shared" si="17"/>
        <v>0</v>
      </c>
      <c r="DG19" s="19">
        <f t="shared" si="17"/>
        <v>0</v>
      </c>
      <c r="DH19" s="19">
        <f t="shared" si="17"/>
        <v>0</v>
      </c>
      <c r="DI19" s="19">
        <f t="shared" si="17"/>
        <v>0</v>
      </c>
      <c r="DJ19" s="19">
        <f t="shared" si="17"/>
        <v>0</v>
      </c>
      <c r="DK19" s="19">
        <f t="shared" si="17"/>
        <v>0</v>
      </c>
      <c r="DL19" s="19">
        <f t="shared" si="17"/>
        <v>0</v>
      </c>
      <c r="DM19" s="19">
        <f t="shared" si="17"/>
        <v>0</v>
      </c>
      <c r="DN19" s="19">
        <f t="shared" si="17"/>
        <v>0</v>
      </c>
      <c r="DO19" s="19">
        <f t="shared" si="17"/>
        <v>0</v>
      </c>
      <c r="DP19" s="19">
        <f t="shared" si="17"/>
        <v>0</v>
      </c>
      <c r="DQ19" s="19">
        <f t="shared" si="17"/>
        <v>0</v>
      </c>
      <c r="DR19" s="19">
        <f t="shared" si="17"/>
        <v>0</v>
      </c>
      <c r="DS19" s="19">
        <f t="shared" si="17"/>
        <v>0</v>
      </c>
      <c r="DT19" s="19">
        <f t="shared" si="17"/>
        <v>0</v>
      </c>
      <c r="DU19" s="19">
        <f t="shared" si="17"/>
        <v>0</v>
      </c>
      <c r="DX19" s="15" t="str">
        <f>IF(MOD('Game (4)'!$G19,2)=0,"hold","break")</f>
        <v>hold</v>
      </c>
      <c r="DY19" s="15" t="str">
        <f t="shared" si="18"/>
        <v>Us</v>
      </c>
      <c r="DZ19" s="15">
        <f t="shared" si="19"/>
        <v>0</v>
      </c>
      <c r="EA19" s="15">
        <f t="shared" si="10"/>
        <v>0</v>
      </c>
      <c r="EB19" s="15">
        <f t="shared" si="11"/>
        <v>0</v>
      </c>
      <c r="EC19" s="15">
        <f t="shared" si="20"/>
        <v>0</v>
      </c>
      <c r="ED19" s="20" t="str">
        <f t="shared" si="21"/>
        <v/>
      </c>
      <c r="EE19" s="20" t="str">
        <f t="shared" si="22"/>
        <v/>
      </c>
      <c r="EF19" s="20" t="str">
        <f t="shared" si="23"/>
        <v/>
      </c>
      <c r="EG19" s="20" t="str">
        <f t="shared" si="24"/>
        <v/>
      </c>
    </row>
    <row r="20" spans="1:137">
      <c r="A20" t="s">
        <v>107</v>
      </c>
      <c r="B20">
        <f>$EA$31</f>
        <v>13</v>
      </c>
      <c r="F20" s="11">
        <v>19</v>
      </c>
      <c r="G20" s="13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Y20" s="12">
        <f t="shared" si="12"/>
        <v>0</v>
      </c>
      <c r="Z20" s="12" t="str">
        <f t="shared" si="4"/>
        <v/>
      </c>
      <c r="AB20" t="str">
        <f>J33</f>
        <v>Max</v>
      </c>
      <c r="AC20" s="38">
        <f>J44</f>
        <v>38</v>
      </c>
      <c r="AD20" s="2">
        <f>J39</f>
        <v>1.4761904761904763</v>
      </c>
      <c r="AH20" s="19">
        <f t="shared" si="13"/>
        <v>19</v>
      </c>
      <c r="AI20" s="12">
        <f t="shared" si="29"/>
        <v>0</v>
      </c>
      <c r="AJ20" s="12">
        <f t="shared" si="29"/>
        <v>0</v>
      </c>
      <c r="AK20" s="12">
        <f t="shared" si="29"/>
        <v>0</v>
      </c>
      <c r="AL20" s="12">
        <f t="shared" si="29"/>
        <v>0</v>
      </c>
      <c r="AM20" s="12">
        <f t="shared" si="29"/>
        <v>0</v>
      </c>
      <c r="AN20" s="12">
        <f t="shared" si="29"/>
        <v>0</v>
      </c>
      <c r="AO20" s="12">
        <f t="shared" si="29"/>
        <v>0</v>
      </c>
      <c r="AP20" s="12">
        <f t="shared" si="29"/>
        <v>0</v>
      </c>
      <c r="AQ20" s="12">
        <f t="shared" si="29"/>
        <v>0</v>
      </c>
      <c r="AR20" s="12">
        <f t="shared" si="29"/>
        <v>0</v>
      </c>
      <c r="AS20" s="12">
        <f t="shared" si="29"/>
        <v>0</v>
      </c>
      <c r="AT20" s="12">
        <f t="shared" si="29"/>
        <v>0</v>
      </c>
      <c r="AU20" s="12">
        <f t="shared" si="29"/>
        <v>0</v>
      </c>
      <c r="AV20" s="12">
        <f t="shared" si="29"/>
        <v>0</v>
      </c>
      <c r="AW20" s="12">
        <f t="shared" si="29"/>
        <v>0</v>
      </c>
      <c r="AX20" s="12">
        <f t="shared" si="25"/>
        <v>0</v>
      </c>
      <c r="BA20" s="19">
        <f t="shared" si="14"/>
        <v>19</v>
      </c>
      <c r="BB20" s="12">
        <f t="shared" si="30"/>
        <v>0</v>
      </c>
      <c r="BC20" s="12">
        <f t="shared" si="30"/>
        <v>0</v>
      </c>
      <c r="BD20" s="12">
        <f t="shared" si="30"/>
        <v>0</v>
      </c>
      <c r="BE20" s="12">
        <f t="shared" si="30"/>
        <v>0</v>
      </c>
      <c r="BF20" s="12">
        <f t="shared" si="30"/>
        <v>0</v>
      </c>
      <c r="BG20" s="12">
        <f t="shared" si="30"/>
        <v>0</v>
      </c>
      <c r="BH20" s="12">
        <f t="shared" si="30"/>
        <v>0</v>
      </c>
      <c r="BI20" s="12">
        <f t="shared" si="30"/>
        <v>0</v>
      </c>
      <c r="BJ20" s="12">
        <f t="shared" si="30"/>
        <v>0</v>
      </c>
      <c r="BK20" s="12">
        <f t="shared" si="30"/>
        <v>0</v>
      </c>
      <c r="BL20" s="12">
        <f t="shared" si="30"/>
        <v>0</v>
      </c>
      <c r="BM20" s="12">
        <f t="shared" si="30"/>
        <v>0</v>
      </c>
      <c r="BN20" s="12">
        <f t="shared" si="30"/>
        <v>0</v>
      </c>
      <c r="BO20" s="12">
        <f t="shared" si="30"/>
        <v>0</v>
      </c>
      <c r="BP20" s="12">
        <f t="shared" si="30"/>
        <v>0</v>
      </c>
      <c r="BQ20" s="12">
        <f t="shared" si="26"/>
        <v>0</v>
      </c>
      <c r="BT20" s="19">
        <f t="shared" si="15"/>
        <v>19</v>
      </c>
      <c r="BU20" s="12">
        <f t="shared" si="31"/>
        <v>0</v>
      </c>
      <c r="BV20" s="12">
        <f t="shared" si="31"/>
        <v>0</v>
      </c>
      <c r="BW20" s="12">
        <f t="shared" si="31"/>
        <v>0</v>
      </c>
      <c r="BX20" s="12">
        <f t="shared" si="31"/>
        <v>0</v>
      </c>
      <c r="BY20" s="12">
        <f t="shared" si="31"/>
        <v>0</v>
      </c>
      <c r="BZ20" s="12">
        <f t="shared" si="31"/>
        <v>0</v>
      </c>
      <c r="CA20" s="12">
        <f t="shared" si="31"/>
        <v>0</v>
      </c>
      <c r="CB20" s="12">
        <f t="shared" si="31"/>
        <v>0</v>
      </c>
      <c r="CC20" s="12">
        <f t="shared" si="31"/>
        <v>0</v>
      </c>
      <c r="CD20" s="12">
        <f t="shared" si="31"/>
        <v>0</v>
      </c>
      <c r="CE20" s="12">
        <f t="shared" si="31"/>
        <v>0</v>
      </c>
      <c r="CF20" s="12">
        <f t="shared" si="31"/>
        <v>0</v>
      </c>
      <c r="CG20" s="12">
        <f t="shared" si="31"/>
        <v>0</v>
      </c>
      <c r="CH20" s="12">
        <f t="shared" si="31"/>
        <v>0</v>
      </c>
      <c r="CI20" s="12">
        <f t="shared" si="31"/>
        <v>0</v>
      </c>
      <c r="CJ20" s="12">
        <f t="shared" si="27"/>
        <v>0</v>
      </c>
      <c r="CM20" s="19">
        <f t="shared" si="16"/>
        <v>19</v>
      </c>
      <c r="CN20" s="12">
        <f t="shared" si="32"/>
        <v>0</v>
      </c>
      <c r="CO20" s="12">
        <f t="shared" si="32"/>
        <v>0</v>
      </c>
      <c r="CP20" s="12">
        <f t="shared" si="32"/>
        <v>0</v>
      </c>
      <c r="CQ20" s="12">
        <f t="shared" si="32"/>
        <v>0</v>
      </c>
      <c r="CR20" s="12">
        <f t="shared" si="32"/>
        <v>0</v>
      </c>
      <c r="CS20" s="12">
        <f t="shared" si="32"/>
        <v>0</v>
      </c>
      <c r="CT20" s="12">
        <f t="shared" si="32"/>
        <v>0</v>
      </c>
      <c r="CU20" s="12">
        <f t="shared" si="32"/>
        <v>0</v>
      </c>
      <c r="CV20" s="12">
        <f t="shared" si="32"/>
        <v>0</v>
      </c>
      <c r="CW20" s="12">
        <f t="shared" si="32"/>
        <v>0</v>
      </c>
      <c r="CX20" s="12">
        <f t="shared" si="32"/>
        <v>0</v>
      </c>
      <c r="CY20" s="12">
        <f t="shared" si="32"/>
        <v>0</v>
      </c>
      <c r="CZ20" s="12">
        <f t="shared" si="32"/>
        <v>0</v>
      </c>
      <c r="DA20" s="12">
        <f t="shared" si="32"/>
        <v>0</v>
      </c>
      <c r="DB20" s="12">
        <f t="shared" si="32"/>
        <v>0</v>
      </c>
      <c r="DC20" s="12">
        <f t="shared" si="28"/>
        <v>0</v>
      </c>
      <c r="DF20" s="19">
        <f t="shared" si="17"/>
        <v>0</v>
      </c>
      <c r="DG20" s="19">
        <f t="shared" si="17"/>
        <v>0</v>
      </c>
      <c r="DH20" s="19">
        <f t="shared" si="17"/>
        <v>0</v>
      </c>
      <c r="DI20" s="19">
        <f t="shared" si="17"/>
        <v>0</v>
      </c>
      <c r="DJ20" s="19">
        <f t="shared" si="17"/>
        <v>0</v>
      </c>
      <c r="DK20" s="19">
        <f t="shared" si="17"/>
        <v>0</v>
      </c>
      <c r="DL20" s="19">
        <f t="shared" si="17"/>
        <v>0</v>
      </c>
      <c r="DM20" s="19">
        <f t="shared" si="17"/>
        <v>0</v>
      </c>
      <c r="DN20" s="19">
        <f t="shared" si="17"/>
        <v>0</v>
      </c>
      <c r="DO20" s="19">
        <f t="shared" si="17"/>
        <v>0</v>
      </c>
      <c r="DP20" s="19">
        <f t="shared" si="17"/>
        <v>0</v>
      </c>
      <c r="DQ20" s="19">
        <f t="shared" si="17"/>
        <v>0</v>
      </c>
      <c r="DR20" s="19">
        <f t="shared" si="17"/>
        <v>0</v>
      </c>
      <c r="DS20" s="19">
        <f t="shared" si="17"/>
        <v>0</v>
      </c>
      <c r="DT20" s="19">
        <f t="shared" si="17"/>
        <v>0</v>
      </c>
      <c r="DU20" s="19">
        <f t="shared" si="17"/>
        <v>0</v>
      </c>
      <c r="DX20" s="12" t="str">
        <f>IF(MOD('Game (4)'!$G20,2)=0,"hold","break")</f>
        <v>hold</v>
      </c>
      <c r="DY20" s="15" t="str">
        <f t="shared" si="18"/>
        <v>Op</v>
      </c>
      <c r="DZ20" s="15">
        <f t="shared" si="19"/>
        <v>0</v>
      </c>
      <c r="EA20" s="15">
        <f t="shared" si="10"/>
        <v>0</v>
      </c>
      <c r="EB20" s="15">
        <f t="shared" si="11"/>
        <v>0</v>
      </c>
      <c r="EC20" s="15">
        <f t="shared" si="20"/>
        <v>0</v>
      </c>
      <c r="ED20" s="20" t="str">
        <f t="shared" si="21"/>
        <v/>
      </c>
      <c r="EE20" s="20" t="str">
        <f t="shared" si="22"/>
        <v/>
      </c>
      <c r="EF20" s="20" t="str">
        <f t="shared" si="23"/>
        <v/>
      </c>
      <c r="EG20" s="20" t="str">
        <f t="shared" si="24"/>
        <v/>
      </c>
    </row>
    <row r="21" spans="1:137">
      <c r="A21" t="s">
        <v>108</v>
      </c>
      <c r="B21">
        <f>B20+B17</f>
        <v>23</v>
      </c>
      <c r="F21" s="14">
        <v>20</v>
      </c>
      <c r="G21" s="16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Y21" s="15">
        <f t="shared" si="12"/>
        <v>0</v>
      </c>
      <c r="Z21" s="15" t="str">
        <f t="shared" si="4"/>
        <v/>
      </c>
      <c r="AB21" t="str">
        <f>K33</f>
        <v>Dan</v>
      </c>
      <c r="AC21" s="38">
        <f>K44</f>
        <v>33</v>
      </c>
      <c r="AD21" s="2">
        <f>K39</f>
        <v>0.44975490196078433</v>
      </c>
      <c r="AH21" s="19">
        <f t="shared" si="13"/>
        <v>20</v>
      </c>
      <c r="AI21" s="12">
        <f t="shared" si="29"/>
        <v>0</v>
      </c>
      <c r="AJ21" s="12">
        <f t="shared" si="29"/>
        <v>0</v>
      </c>
      <c r="AK21" s="12">
        <f t="shared" si="29"/>
        <v>0</v>
      </c>
      <c r="AL21" s="12">
        <f t="shared" si="29"/>
        <v>0</v>
      </c>
      <c r="AM21" s="12">
        <f t="shared" si="29"/>
        <v>0</v>
      </c>
      <c r="AN21" s="12">
        <f t="shared" si="29"/>
        <v>0</v>
      </c>
      <c r="AO21" s="12">
        <f t="shared" si="29"/>
        <v>0</v>
      </c>
      <c r="AP21" s="12">
        <f t="shared" si="29"/>
        <v>0</v>
      </c>
      <c r="AQ21" s="12">
        <f t="shared" si="29"/>
        <v>0</v>
      </c>
      <c r="AR21" s="12">
        <f t="shared" si="29"/>
        <v>0</v>
      </c>
      <c r="AS21" s="12">
        <f t="shared" si="29"/>
        <v>0</v>
      </c>
      <c r="AT21" s="12">
        <f t="shared" si="29"/>
        <v>0</v>
      </c>
      <c r="AU21" s="12">
        <f t="shared" si="29"/>
        <v>0</v>
      </c>
      <c r="AV21" s="12">
        <f t="shared" si="29"/>
        <v>0</v>
      </c>
      <c r="AW21" s="12">
        <f t="shared" si="29"/>
        <v>0</v>
      </c>
      <c r="AX21" s="12">
        <f t="shared" si="25"/>
        <v>0</v>
      </c>
      <c r="BA21" s="19">
        <f t="shared" si="14"/>
        <v>20</v>
      </c>
      <c r="BB21" s="12">
        <f t="shared" si="30"/>
        <v>0</v>
      </c>
      <c r="BC21" s="12">
        <f t="shared" si="30"/>
        <v>0</v>
      </c>
      <c r="BD21" s="12">
        <f t="shared" si="30"/>
        <v>0</v>
      </c>
      <c r="BE21" s="12">
        <f t="shared" si="30"/>
        <v>0</v>
      </c>
      <c r="BF21" s="12">
        <f t="shared" si="30"/>
        <v>0</v>
      </c>
      <c r="BG21" s="12">
        <f t="shared" si="30"/>
        <v>0</v>
      </c>
      <c r="BH21" s="12">
        <f t="shared" si="30"/>
        <v>0</v>
      </c>
      <c r="BI21" s="12">
        <f t="shared" si="30"/>
        <v>0</v>
      </c>
      <c r="BJ21" s="12">
        <f t="shared" si="30"/>
        <v>0</v>
      </c>
      <c r="BK21" s="12">
        <f t="shared" si="30"/>
        <v>0</v>
      </c>
      <c r="BL21" s="12">
        <f t="shared" si="30"/>
        <v>0</v>
      </c>
      <c r="BM21" s="12">
        <f t="shared" si="30"/>
        <v>0</v>
      </c>
      <c r="BN21" s="12">
        <f t="shared" si="30"/>
        <v>0</v>
      </c>
      <c r="BO21" s="12">
        <f t="shared" si="30"/>
        <v>0</v>
      </c>
      <c r="BP21" s="12">
        <f t="shared" si="30"/>
        <v>0</v>
      </c>
      <c r="BQ21" s="12">
        <f t="shared" si="26"/>
        <v>0</v>
      </c>
      <c r="BT21" s="19">
        <f t="shared" si="15"/>
        <v>20</v>
      </c>
      <c r="BU21" s="12">
        <f t="shared" si="31"/>
        <v>0</v>
      </c>
      <c r="BV21" s="12">
        <f t="shared" si="31"/>
        <v>0</v>
      </c>
      <c r="BW21" s="12">
        <f t="shared" si="31"/>
        <v>0</v>
      </c>
      <c r="BX21" s="12">
        <f t="shared" si="31"/>
        <v>0</v>
      </c>
      <c r="BY21" s="12">
        <f t="shared" si="31"/>
        <v>0</v>
      </c>
      <c r="BZ21" s="12">
        <f t="shared" si="31"/>
        <v>0</v>
      </c>
      <c r="CA21" s="12">
        <f t="shared" si="31"/>
        <v>0</v>
      </c>
      <c r="CB21" s="12">
        <f t="shared" si="31"/>
        <v>0</v>
      </c>
      <c r="CC21" s="12">
        <f t="shared" si="31"/>
        <v>0</v>
      </c>
      <c r="CD21" s="12">
        <f t="shared" si="31"/>
        <v>0</v>
      </c>
      <c r="CE21" s="12">
        <f t="shared" si="31"/>
        <v>0</v>
      </c>
      <c r="CF21" s="12">
        <f t="shared" si="31"/>
        <v>0</v>
      </c>
      <c r="CG21" s="12">
        <f t="shared" si="31"/>
        <v>0</v>
      </c>
      <c r="CH21" s="12">
        <f t="shared" si="31"/>
        <v>0</v>
      </c>
      <c r="CI21" s="12">
        <f t="shared" si="31"/>
        <v>0</v>
      </c>
      <c r="CJ21" s="12">
        <f t="shared" si="27"/>
        <v>0</v>
      </c>
      <c r="CM21" s="19">
        <f t="shared" si="16"/>
        <v>20</v>
      </c>
      <c r="CN21" s="12">
        <f t="shared" si="32"/>
        <v>0</v>
      </c>
      <c r="CO21" s="12">
        <f t="shared" si="32"/>
        <v>0</v>
      </c>
      <c r="CP21" s="12">
        <f t="shared" si="32"/>
        <v>0</v>
      </c>
      <c r="CQ21" s="12">
        <f t="shared" si="32"/>
        <v>0</v>
      </c>
      <c r="CR21" s="12">
        <f t="shared" si="32"/>
        <v>0</v>
      </c>
      <c r="CS21" s="12">
        <f t="shared" si="32"/>
        <v>0</v>
      </c>
      <c r="CT21" s="12">
        <f t="shared" si="32"/>
        <v>0</v>
      </c>
      <c r="CU21" s="12">
        <f t="shared" si="32"/>
        <v>0</v>
      </c>
      <c r="CV21" s="12">
        <f t="shared" si="32"/>
        <v>0</v>
      </c>
      <c r="CW21" s="12">
        <f t="shared" si="32"/>
        <v>0</v>
      </c>
      <c r="CX21" s="12">
        <f t="shared" si="32"/>
        <v>0</v>
      </c>
      <c r="CY21" s="12">
        <f t="shared" si="32"/>
        <v>0</v>
      </c>
      <c r="CZ21" s="12">
        <f t="shared" si="32"/>
        <v>0</v>
      </c>
      <c r="DA21" s="12">
        <f t="shared" si="32"/>
        <v>0</v>
      </c>
      <c r="DB21" s="12">
        <f t="shared" si="32"/>
        <v>0</v>
      </c>
      <c r="DC21" s="12">
        <f t="shared" si="28"/>
        <v>0</v>
      </c>
      <c r="DF21" s="19">
        <f t="shared" si="17"/>
        <v>0</v>
      </c>
      <c r="DG21" s="19">
        <f t="shared" si="17"/>
        <v>0</v>
      </c>
      <c r="DH21" s="19">
        <f t="shared" si="17"/>
        <v>0</v>
      </c>
      <c r="DI21" s="19">
        <f t="shared" si="17"/>
        <v>0</v>
      </c>
      <c r="DJ21" s="19">
        <f t="shared" si="17"/>
        <v>0</v>
      </c>
      <c r="DK21" s="19">
        <f t="shared" si="17"/>
        <v>0</v>
      </c>
      <c r="DL21" s="19">
        <f t="shared" si="17"/>
        <v>0</v>
      </c>
      <c r="DM21" s="19">
        <f t="shared" si="17"/>
        <v>0</v>
      </c>
      <c r="DN21" s="19">
        <f t="shared" si="17"/>
        <v>0</v>
      </c>
      <c r="DO21" s="19">
        <f t="shared" si="17"/>
        <v>0</v>
      </c>
      <c r="DP21" s="19">
        <f t="shared" si="17"/>
        <v>0</v>
      </c>
      <c r="DQ21" s="19">
        <f t="shared" si="17"/>
        <v>0</v>
      </c>
      <c r="DR21" s="19">
        <f t="shared" si="17"/>
        <v>0</v>
      </c>
      <c r="DS21" s="19">
        <f t="shared" si="17"/>
        <v>0</v>
      </c>
      <c r="DT21" s="19">
        <f t="shared" si="17"/>
        <v>0</v>
      </c>
      <c r="DU21" s="19">
        <f t="shared" si="17"/>
        <v>0</v>
      </c>
      <c r="DX21" s="15" t="str">
        <f>IF(MOD('Game (4)'!$G21,2)=0,"hold","break")</f>
        <v>hold</v>
      </c>
      <c r="DY21" s="15" t="str">
        <f t="shared" si="18"/>
        <v>Us</v>
      </c>
      <c r="DZ21" s="15">
        <f t="shared" si="19"/>
        <v>0</v>
      </c>
      <c r="EA21" s="15">
        <f t="shared" si="10"/>
        <v>0</v>
      </c>
      <c r="EB21" s="15">
        <f t="shared" si="11"/>
        <v>0</v>
      </c>
      <c r="EC21" s="15">
        <f t="shared" si="20"/>
        <v>0</v>
      </c>
      <c r="ED21" s="20" t="str">
        <f t="shared" si="21"/>
        <v/>
      </c>
      <c r="EE21" s="20" t="str">
        <f t="shared" si="22"/>
        <v/>
      </c>
      <c r="EF21" s="20" t="str">
        <f t="shared" si="23"/>
        <v/>
      </c>
      <c r="EG21" s="20" t="str">
        <f t="shared" si="24"/>
        <v/>
      </c>
    </row>
    <row r="22" spans="1:137">
      <c r="A22" t="s">
        <v>109</v>
      </c>
      <c r="B22">
        <f>B19+B18</f>
        <v>24</v>
      </c>
      <c r="F22" s="11">
        <v>21</v>
      </c>
      <c r="G22" s="13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Y22" s="12">
        <f t="shared" si="12"/>
        <v>0</v>
      </c>
      <c r="Z22" s="12" t="str">
        <f t="shared" si="4"/>
        <v/>
      </c>
      <c r="AB22" t="str">
        <f>L33</f>
        <v>Apat</v>
      </c>
      <c r="AC22" s="38">
        <f>L44</f>
        <v>25</v>
      </c>
      <c r="AD22" s="2">
        <f>L39</f>
        <v>-0.52820512820512822</v>
      </c>
      <c r="AH22" s="19">
        <f t="shared" si="13"/>
        <v>21</v>
      </c>
      <c r="AI22" s="12">
        <f t="shared" si="29"/>
        <v>0</v>
      </c>
      <c r="AJ22" s="12">
        <f t="shared" si="29"/>
        <v>0</v>
      </c>
      <c r="AK22" s="12">
        <f t="shared" si="29"/>
        <v>0</v>
      </c>
      <c r="AL22" s="12">
        <f t="shared" si="29"/>
        <v>0</v>
      </c>
      <c r="AM22" s="12">
        <f t="shared" si="29"/>
        <v>0</v>
      </c>
      <c r="AN22" s="12">
        <f t="shared" si="29"/>
        <v>0</v>
      </c>
      <c r="AO22" s="12">
        <f t="shared" si="29"/>
        <v>0</v>
      </c>
      <c r="AP22" s="12">
        <f t="shared" si="29"/>
        <v>0</v>
      </c>
      <c r="AQ22" s="12">
        <f t="shared" si="29"/>
        <v>0</v>
      </c>
      <c r="AR22" s="12">
        <f t="shared" si="29"/>
        <v>0</v>
      </c>
      <c r="AS22" s="12">
        <f t="shared" si="29"/>
        <v>0</v>
      </c>
      <c r="AT22" s="12">
        <f t="shared" si="29"/>
        <v>0</v>
      </c>
      <c r="AU22" s="12">
        <f t="shared" si="29"/>
        <v>0</v>
      </c>
      <c r="AV22" s="12">
        <f t="shared" si="29"/>
        <v>0</v>
      </c>
      <c r="AW22" s="12">
        <f t="shared" si="29"/>
        <v>0</v>
      </c>
      <c r="AX22" s="12">
        <f t="shared" si="25"/>
        <v>0</v>
      </c>
      <c r="BA22" s="19">
        <f t="shared" si="14"/>
        <v>21</v>
      </c>
      <c r="BB22" s="12">
        <f t="shared" si="30"/>
        <v>0</v>
      </c>
      <c r="BC22" s="12">
        <f t="shared" si="30"/>
        <v>0</v>
      </c>
      <c r="BD22" s="12">
        <f t="shared" si="30"/>
        <v>0</v>
      </c>
      <c r="BE22" s="12">
        <f t="shared" si="30"/>
        <v>0</v>
      </c>
      <c r="BF22" s="12">
        <f t="shared" si="30"/>
        <v>0</v>
      </c>
      <c r="BG22" s="12">
        <f t="shared" si="30"/>
        <v>0</v>
      </c>
      <c r="BH22" s="12">
        <f t="shared" si="30"/>
        <v>0</v>
      </c>
      <c r="BI22" s="12">
        <f t="shared" si="30"/>
        <v>0</v>
      </c>
      <c r="BJ22" s="12">
        <f t="shared" si="30"/>
        <v>0</v>
      </c>
      <c r="BK22" s="12">
        <f t="shared" si="30"/>
        <v>0</v>
      </c>
      <c r="BL22" s="12">
        <f t="shared" si="30"/>
        <v>0</v>
      </c>
      <c r="BM22" s="12">
        <f t="shared" si="30"/>
        <v>0</v>
      </c>
      <c r="BN22" s="12">
        <f t="shared" si="30"/>
        <v>0</v>
      </c>
      <c r="BO22" s="12">
        <f t="shared" si="30"/>
        <v>0</v>
      </c>
      <c r="BP22" s="12">
        <f t="shared" si="30"/>
        <v>0</v>
      </c>
      <c r="BQ22" s="12">
        <f t="shared" si="26"/>
        <v>0</v>
      </c>
      <c r="BT22" s="19">
        <f t="shared" si="15"/>
        <v>21</v>
      </c>
      <c r="BU22" s="12">
        <f t="shared" si="31"/>
        <v>0</v>
      </c>
      <c r="BV22" s="12">
        <f t="shared" si="31"/>
        <v>0</v>
      </c>
      <c r="BW22" s="12">
        <f t="shared" si="31"/>
        <v>0</v>
      </c>
      <c r="BX22" s="12">
        <f t="shared" si="31"/>
        <v>0</v>
      </c>
      <c r="BY22" s="12">
        <f t="shared" si="31"/>
        <v>0</v>
      </c>
      <c r="BZ22" s="12">
        <f t="shared" si="31"/>
        <v>0</v>
      </c>
      <c r="CA22" s="12">
        <f t="shared" si="31"/>
        <v>0</v>
      </c>
      <c r="CB22" s="12">
        <f t="shared" si="31"/>
        <v>0</v>
      </c>
      <c r="CC22" s="12">
        <f t="shared" si="31"/>
        <v>0</v>
      </c>
      <c r="CD22" s="12">
        <f t="shared" si="31"/>
        <v>0</v>
      </c>
      <c r="CE22" s="12">
        <f t="shared" si="31"/>
        <v>0</v>
      </c>
      <c r="CF22" s="12">
        <f t="shared" si="31"/>
        <v>0</v>
      </c>
      <c r="CG22" s="12">
        <f t="shared" si="31"/>
        <v>0</v>
      </c>
      <c r="CH22" s="12">
        <f t="shared" si="31"/>
        <v>0</v>
      </c>
      <c r="CI22" s="12">
        <f t="shared" si="31"/>
        <v>0</v>
      </c>
      <c r="CJ22" s="12">
        <f t="shared" si="27"/>
        <v>0</v>
      </c>
      <c r="CM22" s="19">
        <f t="shared" si="16"/>
        <v>21</v>
      </c>
      <c r="CN22" s="12">
        <f t="shared" si="32"/>
        <v>0</v>
      </c>
      <c r="CO22" s="12">
        <f t="shared" si="32"/>
        <v>0</v>
      </c>
      <c r="CP22" s="12">
        <f t="shared" si="32"/>
        <v>0</v>
      </c>
      <c r="CQ22" s="12">
        <f t="shared" si="32"/>
        <v>0</v>
      </c>
      <c r="CR22" s="12">
        <f t="shared" si="32"/>
        <v>0</v>
      </c>
      <c r="CS22" s="12">
        <f t="shared" si="32"/>
        <v>0</v>
      </c>
      <c r="CT22" s="12">
        <f t="shared" si="32"/>
        <v>0</v>
      </c>
      <c r="CU22" s="12">
        <f t="shared" si="32"/>
        <v>0</v>
      </c>
      <c r="CV22" s="12">
        <f t="shared" si="32"/>
        <v>0</v>
      </c>
      <c r="CW22" s="12">
        <f t="shared" si="32"/>
        <v>0</v>
      </c>
      <c r="CX22" s="12">
        <f t="shared" si="32"/>
        <v>0</v>
      </c>
      <c r="CY22" s="12">
        <f t="shared" si="32"/>
        <v>0</v>
      </c>
      <c r="CZ22" s="12">
        <f t="shared" si="32"/>
        <v>0</v>
      </c>
      <c r="DA22" s="12">
        <f t="shared" si="32"/>
        <v>0</v>
      </c>
      <c r="DB22" s="12">
        <f t="shared" si="32"/>
        <v>0</v>
      </c>
      <c r="DC22" s="12">
        <f t="shared" si="28"/>
        <v>0</v>
      </c>
      <c r="DF22" s="19">
        <f t="shared" si="17"/>
        <v>0</v>
      </c>
      <c r="DG22" s="19">
        <f t="shared" si="17"/>
        <v>0</v>
      </c>
      <c r="DH22" s="19">
        <f t="shared" si="17"/>
        <v>0</v>
      </c>
      <c r="DI22" s="19">
        <f t="shared" si="17"/>
        <v>0</v>
      </c>
      <c r="DJ22" s="19">
        <f t="shared" si="17"/>
        <v>0</v>
      </c>
      <c r="DK22" s="19">
        <f t="shared" si="17"/>
        <v>0</v>
      </c>
      <c r="DL22" s="19">
        <f t="shared" si="17"/>
        <v>0</v>
      </c>
      <c r="DM22" s="19">
        <f t="shared" si="17"/>
        <v>0</v>
      </c>
      <c r="DN22" s="19">
        <f t="shared" si="17"/>
        <v>0</v>
      </c>
      <c r="DO22" s="19">
        <f t="shared" si="17"/>
        <v>0</v>
      </c>
      <c r="DP22" s="19">
        <f t="shared" si="17"/>
        <v>0</v>
      </c>
      <c r="DQ22" s="19">
        <f t="shared" si="17"/>
        <v>0</v>
      </c>
      <c r="DR22" s="19">
        <f t="shared" si="17"/>
        <v>0</v>
      </c>
      <c r="DS22" s="19">
        <f t="shared" si="17"/>
        <v>0</v>
      </c>
      <c r="DT22" s="19">
        <f t="shared" si="17"/>
        <v>0</v>
      </c>
      <c r="DU22" s="19">
        <f t="shared" si="17"/>
        <v>0</v>
      </c>
      <c r="DX22" s="12" t="str">
        <f>IF(MOD('Game (4)'!$G22,2)=0,"hold","break")</f>
        <v>hold</v>
      </c>
      <c r="DY22" s="15" t="str">
        <f t="shared" si="18"/>
        <v>Op</v>
      </c>
      <c r="DZ22" s="15">
        <f t="shared" si="19"/>
        <v>0</v>
      </c>
      <c r="EA22" s="15">
        <f t="shared" si="10"/>
        <v>0</v>
      </c>
      <c r="EB22" s="15">
        <f t="shared" si="11"/>
        <v>0</v>
      </c>
      <c r="EC22" s="15">
        <f t="shared" si="20"/>
        <v>0</v>
      </c>
      <c r="ED22" s="20" t="str">
        <f t="shared" si="21"/>
        <v/>
      </c>
      <c r="EE22" s="20" t="str">
        <f t="shared" si="22"/>
        <v/>
      </c>
      <c r="EF22" s="20" t="str">
        <f t="shared" si="23"/>
        <v/>
      </c>
      <c r="EG22" s="20" t="str">
        <f t="shared" si="24"/>
        <v/>
      </c>
    </row>
    <row r="23" spans="1:137">
      <c r="F23" s="14">
        <v>22</v>
      </c>
      <c r="G23" s="16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Y23" s="15">
        <f t="shared" si="12"/>
        <v>0</v>
      </c>
      <c r="Z23" s="15" t="str">
        <f t="shared" si="4"/>
        <v/>
      </c>
      <c r="AB23" t="str">
        <f>M33</f>
        <v>Ed</v>
      </c>
      <c r="AC23" s="38">
        <f>M44</f>
        <v>12</v>
      </c>
      <c r="AD23" s="2">
        <f>M39</f>
        <v>-0.43940242763772164</v>
      </c>
      <c r="AH23" s="19">
        <f t="shared" si="13"/>
        <v>22</v>
      </c>
      <c r="AI23" s="12">
        <f t="shared" si="29"/>
        <v>0</v>
      </c>
      <c r="AJ23" s="12">
        <f t="shared" si="29"/>
        <v>0</v>
      </c>
      <c r="AK23" s="12">
        <f t="shared" si="29"/>
        <v>0</v>
      </c>
      <c r="AL23" s="12">
        <f t="shared" si="29"/>
        <v>0</v>
      </c>
      <c r="AM23" s="12">
        <f t="shared" si="29"/>
        <v>0</v>
      </c>
      <c r="AN23" s="12">
        <f t="shared" si="29"/>
        <v>0</v>
      </c>
      <c r="AO23" s="12">
        <f t="shared" si="29"/>
        <v>0</v>
      </c>
      <c r="AP23" s="12">
        <f t="shared" si="29"/>
        <v>0</v>
      </c>
      <c r="AQ23" s="12">
        <f t="shared" si="29"/>
        <v>0</v>
      </c>
      <c r="AR23" s="12">
        <f t="shared" si="29"/>
        <v>0</v>
      </c>
      <c r="AS23" s="12">
        <f t="shared" si="29"/>
        <v>0</v>
      </c>
      <c r="AT23" s="12">
        <f t="shared" si="29"/>
        <v>0</v>
      </c>
      <c r="AU23" s="12">
        <f t="shared" si="29"/>
        <v>0</v>
      </c>
      <c r="AV23" s="12">
        <f t="shared" si="29"/>
        <v>0</v>
      </c>
      <c r="AW23" s="12">
        <f t="shared" si="29"/>
        <v>0</v>
      </c>
      <c r="AX23" s="12">
        <f t="shared" si="25"/>
        <v>0</v>
      </c>
      <c r="BA23" s="19">
        <f t="shared" si="14"/>
        <v>22</v>
      </c>
      <c r="BB23" s="12">
        <f t="shared" si="30"/>
        <v>0</v>
      </c>
      <c r="BC23" s="12">
        <f t="shared" si="30"/>
        <v>0</v>
      </c>
      <c r="BD23" s="12">
        <f t="shared" si="30"/>
        <v>0</v>
      </c>
      <c r="BE23" s="12">
        <f t="shared" si="30"/>
        <v>0</v>
      </c>
      <c r="BF23" s="12">
        <f t="shared" si="30"/>
        <v>0</v>
      </c>
      <c r="BG23" s="12">
        <f t="shared" si="30"/>
        <v>0</v>
      </c>
      <c r="BH23" s="12">
        <f t="shared" si="30"/>
        <v>0</v>
      </c>
      <c r="BI23" s="12">
        <f t="shared" si="30"/>
        <v>0</v>
      </c>
      <c r="BJ23" s="12">
        <f t="shared" si="30"/>
        <v>0</v>
      </c>
      <c r="BK23" s="12">
        <f t="shared" si="30"/>
        <v>0</v>
      </c>
      <c r="BL23" s="12">
        <f t="shared" si="30"/>
        <v>0</v>
      </c>
      <c r="BM23" s="12">
        <f t="shared" si="30"/>
        <v>0</v>
      </c>
      <c r="BN23" s="12">
        <f t="shared" si="30"/>
        <v>0</v>
      </c>
      <c r="BO23" s="12">
        <f t="shared" si="30"/>
        <v>0</v>
      </c>
      <c r="BP23" s="12">
        <f t="shared" si="30"/>
        <v>0</v>
      </c>
      <c r="BQ23" s="12">
        <f t="shared" si="26"/>
        <v>0</v>
      </c>
      <c r="BT23" s="19">
        <f t="shared" si="15"/>
        <v>22</v>
      </c>
      <c r="BU23" s="12">
        <f t="shared" si="31"/>
        <v>0</v>
      </c>
      <c r="BV23" s="12">
        <f t="shared" si="31"/>
        <v>0</v>
      </c>
      <c r="BW23" s="12">
        <f t="shared" si="31"/>
        <v>0</v>
      </c>
      <c r="BX23" s="12">
        <f t="shared" si="31"/>
        <v>0</v>
      </c>
      <c r="BY23" s="12">
        <f t="shared" si="31"/>
        <v>0</v>
      </c>
      <c r="BZ23" s="12">
        <f t="shared" si="31"/>
        <v>0</v>
      </c>
      <c r="CA23" s="12">
        <f t="shared" si="31"/>
        <v>0</v>
      </c>
      <c r="CB23" s="12">
        <f t="shared" si="31"/>
        <v>0</v>
      </c>
      <c r="CC23" s="12">
        <f t="shared" si="31"/>
        <v>0</v>
      </c>
      <c r="CD23" s="12">
        <f t="shared" si="31"/>
        <v>0</v>
      </c>
      <c r="CE23" s="12">
        <f t="shared" si="31"/>
        <v>0</v>
      </c>
      <c r="CF23" s="12">
        <f t="shared" si="31"/>
        <v>0</v>
      </c>
      <c r="CG23" s="12">
        <f t="shared" si="31"/>
        <v>0</v>
      </c>
      <c r="CH23" s="12">
        <f t="shared" si="31"/>
        <v>0</v>
      </c>
      <c r="CI23" s="12">
        <f t="shared" si="31"/>
        <v>0</v>
      </c>
      <c r="CJ23" s="12">
        <f t="shared" si="27"/>
        <v>0</v>
      </c>
      <c r="CM23" s="19">
        <f t="shared" si="16"/>
        <v>22</v>
      </c>
      <c r="CN23" s="12">
        <f t="shared" si="32"/>
        <v>0</v>
      </c>
      <c r="CO23" s="12">
        <f t="shared" si="32"/>
        <v>0</v>
      </c>
      <c r="CP23" s="12">
        <f t="shared" si="32"/>
        <v>0</v>
      </c>
      <c r="CQ23" s="12">
        <f t="shared" si="32"/>
        <v>0</v>
      </c>
      <c r="CR23" s="12">
        <f t="shared" si="32"/>
        <v>0</v>
      </c>
      <c r="CS23" s="12">
        <f t="shared" si="32"/>
        <v>0</v>
      </c>
      <c r="CT23" s="12">
        <f t="shared" si="32"/>
        <v>0</v>
      </c>
      <c r="CU23" s="12">
        <f t="shared" si="32"/>
        <v>0</v>
      </c>
      <c r="CV23" s="12">
        <f t="shared" si="32"/>
        <v>0</v>
      </c>
      <c r="CW23" s="12">
        <f t="shared" si="32"/>
        <v>0</v>
      </c>
      <c r="CX23" s="12">
        <f t="shared" si="32"/>
        <v>0</v>
      </c>
      <c r="CY23" s="12">
        <f t="shared" si="32"/>
        <v>0</v>
      </c>
      <c r="CZ23" s="12">
        <f t="shared" si="32"/>
        <v>0</v>
      </c>
      <c r="DA23" s="12">
        <f t="shared" si="32"/>
        <v>0</v>
      </c>
      <c r="DB23" s="12">
        <f t="shared" si="32"/>
        <v>0</v>
      </c>
      <c r="DC23" s="12">
        <f t="shared" si="28"/>
        <v>0</v>
      </c>
      <c r="DF23" s="19">
        <f t="shared" si="17"/>
        <v>0</v>
      </c>
      <c r="DG23" s="19">
        <f t="shared" si="17"/>
        <v>0</v>
      </c>
      <c r="DH23" s="19">
        <f t="shared" si="17"/>
        <v>0</v>
      </c>
      <c r="DI23" s="19">
        <f t="shared" si="17"/>
        <v>0</v>
      </c>
      <c r="DJ23" s="19">
        <f t="shared" si="17"/>
        <v>0</v>
      </c>
      <c r="DK23" s="19">
        <f t="shared" si="17"/>
        <v>0</v>
      </c>
      <c r="DL23" s="19">
        <f t="shared" si="17"/>
        <v>0</v>
      </c>
      <c r="DM23" s="19">
        <f t="shared" si="17"/>
        <v>0</v>
      </c>
      <c r="DN23" s="19">
        <f t="shared" si="17"/>
        <v>0</v>
      </c>
      <c r="DO23" s="19">
        <f t="shared" si="17"/>
        <v>0</v>
      </c>
      <c r="DP23" s="19">
        <f t="shared" si="17"/>
        <v>0</v>
      </c>
      <c r="DQ23" s="19">
        <f t="shared" si="17"/>
        <v>0</v>
      </c>
      <c r="DR23" s="19">
        <f t="shared" si="17"/>
        <v>0</v>
      </c>
      <c r="DS23" s="19">
        <f t="shared" si="17"/>
        <v>0</v>
      </c>
      <c r="DT23" s="19">
        <f t="shared" si="17"/>
        <v>0</v>
      </c>
      <c r="DU23" s="19">
        <f t="shared" si="17"/>
        <v>0</v>
      </c>
      <c r="DX23" s="15" t="str">
        <f>IF(MOD('Game (4)'!$G23,2)=0,"hold","break")</f>
        <v>hold</v>
      </c>
      <c r="DY23" s="15" t="str">
        <f t="shared" si="18"/>
        <v>Us</v>
      </c>
      <c r="DZ23" s="15">
        <f t="shared" si="19"/>
        <v>0</v>
      </c>
      <c r="EA23" s="15">
        <f t="shared" si="10"/>
        <v>0</v>
      </c>
      <c r="EB23" s="15">
        <f t="shared" si="11"/>
        <v>0</v>
      </c>
      <c r="EC23" s="15">
        <f t="shared" si="20"/>
        <v>0</v>
      </c>
      <c r="ED23" s="20" t="str">
        <f t="shared" si="21"/>
        <v/>
      </c>
      <c r="EE23" s="20" t="str">
        <f t="shared" si="22"/>
        <v/>
      </c>
      <c r="EF23" s="20" t="str">
        <f t="shared" si="23"/>
        <v/>
      </c>
      <c r="EG23" s="20" t="str">
        <f t="shared" si="24"/>
        <v/>
      </c>
    </row>
    <row r="24" spans="1:137">
      <c r="A24" t="s">
        <v>110</v>
      </c>
      <c r="B24" s="2">
        <f>B17/B21</f>
        <v>0.43478260869565216</v>
      </c>
      <c r="F24" s="11">
        <v>23</v>
      </c>
      <c r="G24" s="13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Y24" s="12">
        <f t="shared" si="12"/>
        <v>0</v>
      </c>
      <c r="Z24" s="12" t="str">
        <f t="shared" si="4"/>
        <v/>
      </c>
      <c r="AB24" t="str">
        <f>N33</f>
        <v>Joe</v>
      </c>
      <c r="AC24" s="38">
        <f>N44</f>
        <v>25</v>
      </c>
      <c r="AD24" s="2">
        <f>N39</f>
        <v>0.35475635475635481</v>
      </c>
      <c r="AH24" s="19">
        <f t="shared" si="13"/>
        <v>23</v>
      </c>
      <c r="AI24" s="12">
        <f t="shared" si="29"/>
        <v>0</v>
      </c>
      <c r="AJ24" s="12">
        <f t="shared" si="29"/>
        <v>0</v>
      </c>
      <c r="AK24" s="12">
        <f t="shared" si="29"/>
        <v>0</v>
      </c>
      <c r="AL24" s="12">
        <f t="shared" si="29"/>
        <v>0</v>
      </c>
      <c r="AM24" s="12">
        <f t="shared" si="29"/>
        <v>0</v>
      </c>
      <c r="AN24" s="12">
        <f t="shared" si="29"/>
        <v>0</v>
      </c>
      <c r="AO24" s="12">
        <f t="shared" si="29"/>
        <v>0</v>
      </c>
      <c r="AP24" s="12">
        <f t="shared" si="29"/>
        <v>0</v>
      </c>
      <c r="AQ24" s="12">
        <f t="shared" si="29"/>
        <v>0</v>
      </c>
      <c r="AR24" s="12">
        <f t="shared" si="29"/>
        <v>0</v>
      </c>
      <c r="AS24" s="12">
        <f t="shared" si="29"/>
        <v>0</v>
      </c>
      <c r="AT24" s="12">
        <f t="shared" si="29"/>
        <v>0</v>
      </c>
      <c r="AU24" s="12">
        <f t="shared" si="29"/>
        <v>0</v>
      </c>
      <c r="AV24" s="12">
        <f t="shared" si="29"/>
        <v>0</v>
      </c>
      <c r="AW24" s="12">
        <f t="shared" si="29"/>
        <v>0</v>
      </c>
      <c r="AX24" s="12">
        <f t="shared" si="25"/>
        <v>0</v>
      </c>
      <c r="BA24" s="19">
        <f t="shared" si="14"/>
        <v>23</v>
      </c>
      <c r="BB24" s="12">
        <f t="shared" si="30"/>
        <v>0</v>
      </c>
      <c r="BC24" s="12">
        <f t="shared" si="30"/>
        <v>0</v>
      </c>
      <c r="BD24" s="12">
        <f t="shared" si="30"/>
        <v>0</v>
      </c>
      <c r="BE24" s="12">
        <f t="shared" si="30"/>
        <v>0</v>
      </c>
      <c r="BF24" s="12">
        <f t="shared" si="30"/>
        <v>0</v>
      </c>
      <c r="BG24" s="12">
        <f t="shared" si="30"/>
        <v>0</v>
      </c>
      <c r="BH24" s="12">
        <f t="shared" si="30"/>
        <v>0</v>
      </c>
      <c r="BI24" s="12">
        <f t="shared" si="30"/>
        <v>0</v>
      </c>
      <c r="BJ24" s="12">
        <f t="shared" si="30"/>
        <v>0</v>
      </c>
      <c r="BK24" s="12">
        <f t="shared" si="30"/>
        <v>0</v>
      </c>
      <c r="BL24" s="12">
        <f t="shared" si="30"/>
        <v>0</v>
      </c>
      <c r="BM24" s="12">
        <f t="shared" si="30"/>
        <v>0</v>
      </c>
      <c r="BN24" s="12">
        <f t="shared" si="30"/>
        <v>0</v>
      </c>
      <c r="BO24" s="12">
        <f t="shared" si="30"/>
        <v>0</v>
      </c>
      <c r="BP24" s="12">
        <f t="shared" si="30"/>
        <v>0</v>
      </c>
      <c r="BQ24" s="12">
        <f t="shared" si="26"/>
        <v>0</v>
      </c>
      <c r="BT24" s="19">
        <f t="shared" si="15"/>
        <v>23</v>
      </c>
      <c r="BU24" s="12">
        <f t="shared" si="31"/>
        <v>0</v>
      </c>
      <c r="BV24" s="12">
        <f t="shared" si="31"/>
        <v>0</v>
      </c>
      <c r="BW24" s="12">
        <f t="shared" si="31"/>
        <v>0</v>
      </c>
      <c r="BX24" s="12">
        <f t="shared" si="31"/>
        <v>0</v>
      </c>
      <c r="BY24" s="12">
        <f t="shared" si="31"/>
        <v>0</v>
      </c>
      <c r="BZ24" s="12">
        <f t="shared" si="31"/>
        <v>0</v>
      </c>
      <c r="CA24" s="12">
        <f t="shared" si="31"/>
        <v>0</v>
      </c>
      <c r="CB24" s="12">
        <f t="shared" si="31"/>
        <v>0</v>
      </c>
      <c r="CC24" s="12">
        <f t="shared" si="31"/>
        <v>0</v>
      </c>
      <c r="CD24" s="12">
        <f t="shared" si="31"/>
        <v>0</v>
      </c>
      <c r="CE24" s="12">
        <f t="shared" si="31"/>
        <v>0</v>
      </c>
      <c r="CF24" s="12">
        <f t="shared" si="31"/>
        <v>0</v>
      </c>
      <c r="CG24" s="12">
        <f t="shared" si="31"/>
        <v>0</v>
      </c>
      <c r="CH24" s="12">
        <f t="shared" si="31"/>
        <v>0</v>
      </c>
      <c r="CI24" s="12">
        <f t="shared" si="31"/>
        <v>0</v>
      </c>
      <c r="CJ24" s="12">
        <f t="shared" si="27"/>
        <v>0</v>
      </c>
      <c r="CM24" s="19">
        <f t="shared" si="16"/>
        <v>23</v>
      </c>
      <c r="CN24" s="12">
        <f t="shared" si="32"/>
        <v>0</v>
      </c>
      <c r="CO24" s="12">
        <f t="shared" si="32"/>
        <v>0</v>
      </c>
      <c r="CP24" s="12">
        <f t="shared" si="32"/>
        <v>0</v>
      </c>
      <c r="CQ24" s="12">
        <f t="shared" si="32"/>
        <v>0</v>
      </c>
      <c r="CR24" s="12">
        <f t="shared" si="32"/>
        <v>0</v>
      </c>
      <c r="CS24" s="12">
        <f t="shared" si="32"/>
        <v>0</v>
      </c>
      <c r="CT24" s="12">
        <f t="shared" si="32"/>
        <v>0</v>
      </c>
      <c r="CU24" s="12">
        <f t="shared" si="32"/>
        <v>0</v>
      </c>
      <c r="CV24" s="12">
        <f t="shared" si="32"/>
        <v>0</v>
      </c>
      <c r="CW24" s="12">
        <f t="shared" si="32"/>
        <v>0</v>
      </c>
      <c r="CX24" s="12">
        <f t="shared" si="32"/>
        <v>0</v>
      </c>
      <c r="CY24" s="12">
        <f t="shared" si="32"/>
        <v>0</v>
      </c>
      <c r="CZ24" s="12">
        <f t="shared" si="32"/>
        <v>0</v>
      </c>
      <c r="DA24" s="12">
        <f t="shared" si="32"/>
        <v>0</v>
      </c>
      <c r="DB24" s="12">
        <f t="shared" si="32"/>
        <v>0</v>
      </c>
      <c r="DC24" s="12">
        <f t="shared" si="28"/>
        <v>0</v>
      </c>
      <c r="DF24" s="19">
        <f t="shared" si="17"/>
        <v>0</v>
      </c>
      <c r="DG24" s="19">
        <f t="shared" si="17"/>
        <v>0</v>
      </c>
      <c r="DH24" s="19">
        <f t="shared" si="17"/>
        <v>0</v>
      </c>
      <c r="DI24" s="19">
        <f t="shared" si="17"/>
        <v>0</v>
      </c>
      <c r="DJ24" s="19">
        <f t="shared" si="17"/>
        <v>0</v>
      </c>
      <c r="DK24" s="19">
        <f t="shared" si="17"/>
        <v>0</v>
      </c>
      <c r="DL24" s="19">
        <f t="shared" si="17"/>
        <v>0</v>
      </c>
      <c r="DM24" s="19">
        <f t="shared" si="17"/>
        <v>0</v>
      </c>
      <c r="DN24" s="19">
        <f t="shared" si="17"/>
        <v>0</v>
      </c>
      <c r="DO24" s="19">
        <f t="shared" si="17"/>
        <v>0</v>
      </c>
      <c r="DP24" s="19">
        <f t="shared" si="17"/>
        <v>0</v>
      </c>
      <c r="DQ24" s="19">
        <f t="shared" si="17"/>
        <v>0</v>
      </c>
      <c r="DR24" s="19">
        <f t="shared" si="17"/>
        <v>0</v>
      </c>
      <c r="DS24" s="19">
        <f t="shared" si="17"/>
        <v>0</v>
      </c>
      <c r="DT24" s="19">
        <f t="shared" si="17"/>
        <v>0</v>
      </c>
      <c r="DU24" s="19">
        <f t="shared" si="17"/>
        <v>0</v>
      </c>
      <c r="DX24" s="12" t="str">
        <f>IF(MOD('Game (4)'!$G24,2)=0,"hold","break")</f>
        <v>hold</v>
      </c>
      <c r="DY24" s="15" t="str">
        <f t="shared" si="18"/>
        <v>Op</v>
      </c>
      <c r="DZ24" s="15">
        <f t="shared" si="19"/>
        <v>0</v>
      </c>
      <c r="EA24" s="15">
        <f t="shared" si="10"/>
        <v>0</v>
      </c>
      <c r="EB24" s="15">
        <f t="shared" si="11"/>
        <v>0</v>
      </c>
      <c r="EC24" s="15">
        <f t="shared" si="20"/>
        <v>0</v>
      </c>
      <c r="ED24" s="20" t="str">
        <f t="shared" si="21"/>
        <v/>
      </c>
      <c r="EE24" s="20" t="str">
        <f t="shared" si="22"/>
        <v/>
      </c>
      <c r="EF24" s="20" t="str">
        <f t="shared" si="23"/>
        <v/>
      </c>
      <c r="EG24" s="20" t="str">
        <f t="shared" si="24"/>
        <v/>
      </c>
    </row>
    <row r="25" spans="1:137">
      <c r="A25" t="s">
        <v>112</v>
      </c>
      <c r="B25" s="2">
        <f>B20/B21</f>
        <v>0.56521739130434778</v>
      </c>
      <c r="F25" s="14">
        <v>24</v>
      </c>
      <c r="G25" s="16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Y25" s="15">
        <f t="shared" si="12"/>
        <v>0</v>
      </c>
      <c r="Z25" s="15" t="str">
        <f t="shared" si="4"/>
        <v/>
      </c>
      <c r="AB25" t="str">
        <f>O33</f>
        <v>Nate</v>
      </c>
      <c r="AC25" s="38">
        <f>O44</f>
        <v>32</v>
      </c>
      <c r="AD25" s="2">
        <f>O39</f>
        <v>0.5117647058823529</v>
      </c>
      <c r="AH25" s="19">
        <f t="shared" si="13"/>
        <v>24</v>
      </c>
      <c r="AI25" s="12">
        <f t="shared" si="29"/>
        <v>0</v>
      </c>
      <c r="AJ25" s="12">
        <f t="shared" si="29"/>
        <v>0</v>
      </c>
      <c r="AK25" s="12">
        <f t="shared" si="29"/>
        <v>0</v>
      </c>
      <c r="AL25" s="12">
        <f t="shared" si="29"/>
        <v>0</v>
      </c>
      <c r="AM25" s="12">
        <f t="shared" si="29"/>
        <v>0</v>
      </c>
      <c r="AN25" s="12">
        <f t="shared" si="29"/>
        <v>0</v>
      </c>
      <c r="AO25" s="12">
        <f t="shared" si="29"/>
        <v>0</v>
      </c>
      <c r="AP25" s="12">
        <f t="shared" si="29"/>
        <v>0</v>
      </c>
      <c r="AQ25" s="12">
        <f t="shared" si="29"/>
        <v>0</v>
      </c>
      <c r="AR25" s="12">
        <f t="shared" si="29"/>
        <v>0</v>
      </c>
      <c r="AS25" s="12">
        <f t="shared" si="29"/>
        <v>0</v>
      </c>
      <c r="AT25" s="12">
        <f t="shared" si="29"/>
        <v>0</v>
      </c>
      <c r="AU25" s="12">
        <f t="shared" si="29"/>
        <v>0</v>
      </c>
      <c r="AV25" s="12">
        <f t="shared" si="29"/>
        <v>0</v>
      </c>
      <c r="AW25" s="12">
        <f t="shared" si="29"/>
        <v>0</v>
      </c>
      <c r="AX25" s="12">
        <f t="shared" si="25"/>
        <v>0</v>
      </c>
      <c r="BA25" s="19">
        <f t="shared" si="14"/>
        <v>24</v>
      </c>
      <c r="BB25" s="12">
        <f t="shared" si="30"/>
        <v>0</v>
      </c>
      <c r="BC25" s="12">
        <f t="shared" si="30"/>
        <v>0</v>
      </c>
      <c r="BD25" s="12">
        <f t="shared" si="30"/>
        <v>0</v>
      </c>
      <c r="BE25" s="12">
        <f t="shared" si="30"/>
        <v>0</v>
      </c>
      <c r="BF25" s="12">
        <f t="shared" si="30"/>
        <v>0</v>
      </c>
      <c r="BG25" s="12">
        <f t="shared" si="30"/>
        <v>0</v>
      </c>
      <c r="BH25" s="12">
        <f t="shared" si="30"/>
        <v>0</v>
      </c>
      <c r="BI25" s="12">
        <f t="shared" si="30"/>
        <v>0</v>
      </c>
      <c r="BJ25" s="12">
        <f t="shared" si="30"/>
        <v>0</v>
      </c>
      <c r="BK25" s="12">
        <f t="shared" si="30"/>
        <v>0</v>
      </c>
      <c r="BL25" s="12">
        <f t="shared" si="30"/>
        <v>0</v>
      </c>
      <c r="BM25" s="12">
        <f t="shared" si="30"/>
        <v>0</v>
      </c>
      <c r="BN25" s="12">
        <f t="shared" si="30"/>
        <v>0</v>
      </c>
      <c r="BO25" s="12">
        <f t="shared" si="30"/>
        <v>0</v>
      </c>
      <c r="BP25" s="12">
        <f t="shared" si="30"/>
        <v>0</v>
      </c>
      <c r="BQ25" s="12">
        <f t="shared" si="26"/>
        <v>0</v>
      </c>
      <c r="BT25" s="19">
        <f t="shared" si="15"/>
        <v>24</v>
      </c>
      <c r="BU25" s="12">
        <f t="shared" si="31"/>
        <v>0</v>
      </c>
      <c r="BV25" s="12">
        <f t="shared" si="31"/>
        <v>0</v>
      </c>
      <c r="BW25" s="12">
        <f t="shared" si="31"/>
        <v>0</v>
      </c>
      <c r="BX25" s="12">
        <f t="shared" si="31"/>
        <v>0</v>
      </c>
      <c r="BY25" s="12">
        <f t="shared" si="31"/>
        <v>0</v>
      </c>
      <c r="BZ25" s="12">
        <f t="shared" si="31"/>
        <v>0</v>
      </c>
      <c r="CA25" s="12">
        <f t="shared" si="31"/>
        <v>0</v>
      </c>
      <c r="CB25" s="12">
        <f t="shared" si="31"/>
        <v>0</v>
      </c>
      <c r="CC25" s="12">
        <f t="shared" si="31"/>
        <v>0</v>
      </c>
      <c r="CD25" s="12">
        <f t="shared" si="31"/>
        <v>0</v>
      </c>
      <c r="CE25" s="12">
        <f t="shared" si="31"/>
        <v>0</v>
      </c>
      <c r="CF25" s="12">
        <f t="shared" si="31"/>
        <v>0</v>
      </c>
      <c r="CG25" s="12">
        <f t="shared" si="31"/>
        <v>0</v>
      </c>
      <c r="CH25" s="12">
        <f t="shared" si="31"/>
        <v>0</v>
      </c>
      <c r="CI25" s="12">
        <f t="shared" si="31"/>
        <v>0</v>
      </c>
      <c r="CJ25" s="12">
        <f t="shared" si="27"/>
        <v>0</v>
      </c>
      <c r="CM25" s="19">
        <f t="shared" si="16"/>
        <v>24</v>
      </c>
      <c r="CN25" s="12">
        <f t="shared" si="32"/>
        <v>0</v>
      </c>
      <c r="CO25" s="12">
        <f t="shared" si="32"/>
        <v>0</v>
      </c>
      <c r="CP25" s="12">
        <f t="shared" si="32"/>
        <v>0</v>
      </c>
      <c r="CQ25" s="12">
        <f t="shared" si="32"/>
        <v>0</v>
      </c>
      <c r="CR25" s="12">
        <f t="shared" si="32"/>
        <v>0</v>
      </c>
      <c r="CS25" s="12">
        <f t="shared" si="32"/>
        <v>0</v>
      </c>
      <c r="CT25" s="12">
        <f t="shared" si="32"/>
        <v>0</v>
      </c>
      <c r="CU25" s="12">
        <f t="shared" si="32"/>
        <v>0</v>
      </c>
      <c r="CV25" s="12">
        <f t="shared" si="32"/>
        <v>0</v>
      </c>
      <c r="CW25" s="12">
        <f t="shared" si="32"/>
        <v>0</v>
      </c>
      <c r="CX25" s="12">
        <f t="shared" si="32"/>
        <v>0</v>
      </c>
      <c r="CY25" s="12">
        <f t="shared" si="32"/>
        <v>0</v>
      </c>
      <c r="CZ25" s="12">
        <f t="shared" si="32"/>
        <v>0</v>
      </c>
      <c r="DA25" s="12">
        <f t="shared" si="32"/>
        <v>0</v>
      </c>
      <c r="DB25" s="12">
        <f t="shared" si="32"/>
        <v>0</v>
      </c>
      <c r="DC25" s="12">
        <f t="shared" si="28"/>
        <v>0</v>
      </c>
      <c r="DF25" s="19">
        <f t="shared" si="17"/>
        <v>0</v>
      </c>
      <c r="DG25" s="19">
        <f t="shared" si="17"/>
        <v>0</v>
      </c>
      <c r="DH25" s="19">
        <f t="shared" si="17"/>
        <v>0</v>
      </c>
      <c r="DI25" s="19">
        <f t="shared" si="17"/>
        <v>0</v>
      </c>
      <c r="DJ25" s="19">
        <f t="shared" si="17"/>
        <v>0</v>
      </c>
      <c r="DK25" s="19">
        <f t="shared" si="17"/>
        <v>0</v>
      </c>
      <c r="DL25" s="19">
        <f t="shared" si="17"/>
        <v>0</v>
      </c>
      <c r="DM25" s="19">
        <f t="shared" si="17"/>
        <v>0</v>
      </c>
      <c r="DN25" s="19">
        <f t="shared" si="17"/>
        <v>0</v>
      </c>
      <c r="DO25" s="19">
        <f t="shared" si="17"/>
        <v>0</v>
      </c>
      <c r="DP25" s="19">
        <f t="shared" si="17"/>
        <v>0</v>
      </c>
      <c r="DQ25" s="19">
        <f t="shared" si="17"/>
        <v>0</v>
      </c>
      <c r="DR25" s="19">
        <f t="shared" si="17"/>
        <v>0</v>
      </c>
      <c r="DS25" s="19">
        <f t="shared" si="17"/>
        <v>0</v>
      </c>
      <c r="DT25" s="19">
        <f t="shared" si="17"/>
        <v>0</v>
      </c>
      <c r="DU25" s="19">
        <f t="shared" si="17"/>
        <v>0</v>
      </c>
      <c r="DX25" s="15" t="str">
        <f>IF(MOD('Game (4)'!$G25,2)=0,"hold","break")</f>
        <v>hold</v>
      </c>
      <c r="DY25" s="15" t="str">
        <f t="shared" si="18"/>
        <v>Us</v>
      </c>
      <c r="DZ25" s="15">
        <f t="shared" si="19"/>
        <v>0</v>
      </c>
      <c r="EA25" s="15">
        <f t="shared" si="10"/>
        <v>0</v>
      </c>
      <c r="EB25" s="15">
        <f t="shared" si="11"/>
        <v>0</v>
      </c>
      <c r="EC25" s="15">
        <f t="shared" si="20"/>
        <v>0</v>
      </c>
      <c r="ED25" s="20" t="str">
        <f t="shared" si="21"/>
        <v/>
      </c>
      <c r="EE25" s="20" t="str">
        <f t="shared" si="22"/>
        <v/>
      </c>
      <c r="EF25" s="20" t="str">
        <f t="shared" si="23"/>
        <v/>
      </c>
      <c r="EG25" s="20" t="str">
        <f t="shared" si="24"/>
        <v/>
      </c>
    </row>
    <row r="26" spans="1:137">
      <c r="A26" t="s">
        <v>114</v>
      </c>
      <c r="B26" s="2">
        <f>B18/B22</f>
        <v>0.29166666666666669</v>
      </c>
      <c r="F26" s="11">
        <v>25</v>
      </c>
      <c r="G26" s="13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Y26" s="12">
        <f t="shared" si="12"/>
        <v>0</v>
      </c>
      <c r="Z26" s="12" t="str">
        <f t="shared" si="4"/>
        <v/>
      </c>
      <c r="AB26" t="str">
        <f>P33</f>
        <v>Matt</v>
      </c>
      <c r="AC26" s="38">
        <f>P44</f>
        <v>29</v>
      </c>
      <c r="AD26" s="2">
        <f>P39</f>
        <v>-0.12222222222222223</v>
      </c>
      <c r="AH26" s="19">
        <f t="shared" si="13"/>
        <v>25</v>
      </c>
      <c r="AI26" s="12">
        <f t="shared" si="29"/>
        <v>0</v>
      </c>
      <c r="AJ26" s="12">
        <f t="shared" si="29"/>
        <v>0</v>
      </c>
      <c r="AK26" s="12">
        <f t="shared" si="29"/>
        <v>0</v>
      </c>
      <c r="AL26" s="12">
        <f t="shared" si="29"/>
        <v>0</v>
      </c>
      <c r="AM26" s="12">
        <f t="shared" si="29"/>
        <v>0</v>
      </c>
      <c r="AN26" s="12">
        <f t="shared" si="29"/>
        <v>0</v>
      </c>
      <c r="AO26" s="12">
        <f t="shared" si="29"/>
        <v>0</v>
      </c>
      <c r="AP26" s="12">
        <f t="shared" si="29"/>
        <v>0</v>
      </c>
      <c r="AQ26" s="12">
        <f t="shared" si="29"/>
        <v>0</v>
      </c>
      <c r="AR26" s="12">
        <f t="shared" si="29"/>
        <v>0</v>
      </c>
      <c r="AS26" s="12">
        <f t="shared" si="29"/>
        <v>0</v>
      </c>
      <c r="AT26" s="12">
        <f t="shared" si="29"/>
        <v>0</v>
      </c>
      <c r="AU26" s="12">
        <f t="shared" si="29"/>
        <v>0</v>
      </c>
      <c r="AV26" s="12">
        <f t="shared" si="29"/>
        <v>0</v>
      </c>
      <c r="AW26" s="12">
        <f t="shared" si="29"/>
        <v>0</v>
      </c>
      <c r="AX26" s="12">
        <f t="shared" si="25"/>
        <v>0</v>
      </c>
      <c r="BA26" s="19">
        <f t="shared" si="14"/>
        <v>25</v>
      </c>
      <c r="BB26" s="12">
        <f t="shared" si="30"/>
        <v>0</v>
      </c>
      <c r="BC26" s="12">
        <f t="shared" si="30"/>
        <v>0</v>
      </c>
      <c r="BD26" s="12">
        <f t="shared" si="30"/>
        <v>0</v>
      </c>
      <c r="BE26" s="12">
        <f t="shared" si="30"/>
        <v>0</v>
      </c>
      <c r="BF26" s="12">
        <f t="shared" si="30"/>
        <v>0</v>
      </c>
      <c r="BG26" s="12">
        <f t="shared" si="30"/>
        <v>0</v>
      </c>
      <c r="BH26" s="12">
        <f t="shared" si="30"/>
        <v>0</v>
      </c>
      <c r="BI26" s="12">
        <f t="shared" si="30"/>
        <v>0</v>
      </c>
      <c r="BJ26" s="12">
        <f t="shared" si="30"/>
        <v>0</v>
      </c>
      <c r="BK26" s="12">
        <f t="shared" si="30"/>
        <v>0</v>
      </c>
      <c r="BL26" s="12">
        <f t="shared" si="30"/>
        <v>0</v>
      </c>
      <c r="BM26" s="12">
        <f t="shared" si="30"/>
        <v>0</v>
      </c>
      <c r="BN26" s="12">
        <f t="shared" si="30"/>
        <v>0</v>
      </c>
      <c r="BO26" s="12">
        <f t="shared" si="30"/>
        <v>0</v>
      </c>
      <c r="BP26" s="12">
        <f t="shared" si="30"/>
        <v>0</v>
      </c>
      <c r="BQ26" s="12">
        <f t="shared" si="26"/>
        <v>0</v>
      </c>
      <c r="BT26" s="19">
        <f t="shared" si="15"/>
        <v>25</v>
      </c>
      <c r="BU26" s="12">
        <f t="shared" si="31"/>
        <v>0</v>
      </c>
      <c r="BV26" s="12">
        <f t="shared" si="31"/>
        <v>0</v>
      </c>
      <c r="BW26" s="12">
        <f t="shared" si="31"/>
        <v>0</v>
      </c>
      <c r="BX26" s="12">
        <f t="shared" si="31"/>
        <v>0</v>
      </c>
      <c r="BY26" s="12">
        <f t="shared" si="31"/>
        <v>0</v>
      </c>
      <c r="BZ26" s="12">
        <f t="shared" si="31"/>
        <v>0</v>
      </c>
      <c r="CA26" s="12">
        <f t="shared" si="31"/>
        <v>0</v>
      </c>
      <c r="CB26" s="12">
        <f t="shared" si="31"/>
        <v>0</v>
      </c>
      <c r="CC26" s="12">
        <f t="shared" si="31"/>
        <v>0</v>
      </c>
      <c r="CD26" s="12">
        <f t="shared" si="31"/>
        <v>0</v>
      </c>
      <c r="CE26" s="12">
        <f t="shared" si="31"/>
        <v>0</v>
      </c>
      <c r="CF26" s="12">
        <f t="shared" si="31"/>
        <v>0</v>
      </c>
      <c r="CG26" s="12">
        <f t="shared" si="31"/>
        <v>0</v>
      </c>
      <c r="CH26" s="12">
        <f t="shared" si="31"/>
        <v>0</v>
      </c>
      <c r="CI26" s="12">
        <f t="shared" si="31"/>
        <v>0</v>
      </c>
      <c r="CJ26" s="12">
        <f t="shared" si="27"/>
        <v>0</v>
      </c>
      <c r="CM26" s="19">
        <f t="shared" si="16"/>
        <v>25</v>
      </c>
      <c r="CN26" s="12">
        <f t="shared" si="32"/>
        <v>0</v>
      </c>
      <c r="CO26" s="12">
        <f t="shared" si="32"/>
        <v>0</v>
      </c>
      <c r="CP26" s="12">
        <f t="shared" si="32"/>
        <v>0</v>
      </c>
      <c r="CQ26" s="12">
        <f t="shared" si="32"/>
        <v>0</v>
      </c>
      <c r="CR26" s="12">
        <f t="shared" si="32"/>
        <v>0</v>
      </c>
      <c r="CS26" s="12">
        <f t="shared" si="32"/>
        <v>0</v>
      </c>
      <c r="CT26" s="12">
        <f t="shared" si="32"/>
        <v>0</v>
      </c>
      <c r="CU26" s="12">
        <f t="shared" si="32"/>
        <v>0</v>
      </c>
      <c r="CV26" s="12">
        <f t="shared" si="32"/>
        <v>0</v>
      </c>
      <c r="CW26" s="12">
        <f t="shared" si="32"/>
        <v>0</v>
      </c>
      <c r="CX26" s="12">
        <f t="shared" si="32"/>
        <v>0</v>
      </c>
      <c r="CY26" s="12">
        <f t="shared" si="32"/>
        <v>0</v>
      </c>
      <c r="CZ26" s="12">
        <f t="shared" si="32"/>
        <v>0</v>
      </c>
      <c r="DA26" s="12">
        <f t="shared" si="32"/>
        <v>0</v>
      </c>
      <c r="DB26" s="12">
        <f t="shared" si="32"/>
        <v>0</v>
      </c>
      <c r="DC26" s="12">
        <f t="shared" si="28"/>
        <v>0</v>
      </c>
      <c r="DF26" s="19">
        <f t="shared" si="17"/>
        <v>0</v>
      </c>
      <c r="DG26" s="19">
        <f t="shared" si="17"/>
        <v>0</v>
      </c>
      <c r="DH26" s="19">
        <f t="shared" si="17"/>
        <v>0</v>
      </c>
      <c r="DI26" s="19">
        <f t="shared" si="17"/>
        <v>0</v>
      </c>
      <c r="DJ26" s="19">
        <f t="shared" si="17"/>
        <v>0</v>
      </c>
      <c r="DK26" s="19">
        <f t="shared" si="17"/>
        <v>0</v>
      </c>
      <c r="DL26" s="19">
        <f t="shared" si="17"/>
        <v>0</v>
      </c>
      <c r="DM26" s="19">
        <f t="shared" si="17"/>
        <v>0</v>
      </c>
      <c r="DN26" s="19">
        <f t="shared" si="17"/>
        <v>0</v>
      </c>
      <c r="DO26" s="19">
        <f t="shared" si="17"/>
        <v>0</v>
      </c>
      <c r="DP26" s="19">
        <f t="shared" si="17"/>
        <v>0</v>
      </c>
      <c r="DQ26" s="19">
        <f t="shared" si="17"/>
        <v>0</v>
      </c>
      <c r="DR26" s="19">
        <f t="shared" si="17"/>
        <v>0</v>
      </c>
      <c r="DS26" s="19">
        <f t="shared" si="17"/>
        <v>0</v>
      </c>
      <c r="DT26" s="19">
        <f t="shared" si="17"/>
        <v>0</v>
      </c>
      <c r="DU26" s="19">
        <f t="shared" si="17"/>
        <v>0</v>
      </c>
      <c r="DX26" s="12" t="str">
        <f>IF(MOD('Game (4)'!$G26,2)=0,"hold","break")</f>
        <v>hold</v>
      </c>
      <c r="DY26" s="15" t="str">
        <f t="shared" si="18"/>
        <v>Op</v>
      </c>
      <c r="DZ26" s="15">
        <f t="shared" si="19"/>
        <v>0</v>
      </c>
      <c r="EA26" s="15">
        <f t="shared" si="10"/>
        <v>0</v>
      </c>
      <c r="EB26" s="15">
        <f t="shared" si="11"/>
        <v>0</v>
      </c>
      <c r="EC26" s="15">
        <f t="shared" si="20"/>
        <v>0</v>
      </c>
      <c r="ED26" s="20" t="str">
        <f t="shared" si="21"/>
        <v/>
      </c>
      <c r="EE26" s="20" t="str">
        <f t="shared" si="22"/>
        <v/>
      </c>
      <c r="EF26" s="20" t="str">
        <f t="shared" si="23"/>
        <v/>
      </c>
      <c r="EG26" s="20" t="str">
        <f t="shared" si="24"/>
        <v/>
      </c>
    </row>
    <row r="27" spans="1:137">
      <c r="A27" t="s">
        <v>116</v>
      </c>
      <c r="B27" s="2">
        <f>B19/B22</f>
        <v>0.70833333333333337</v>
      </c>
      <c r="F27" s="14">
        <v>26</v>
      </c>
      <c r="G27" s="16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Y27" s="15">
        <f t="shared" si="12"/>
        <v>0</v>
      </c>
      <c r="Z27" s="15" t="str">
        <f t="shared" si="4"/>
        <v/>
      </c>
      <c r="AB27" t="str">
        <f>Q33</f>
        <v>Player</v>
      </c>
      <c r="AC27" s="38">
        <f>Q44</f>
        <v>0</v>
      </c>
      <c r="AD27" s="2">
        <f>Q39</f>
        <v>-0.14311594202898548</v>
      </c>
      <c r="AH27" s="19">
        <f t="shared" si="13"/>
        <v>26</v>
      </c>
      <c r="AI27" s="12">
        <f t="shared" si="29"/>
        <v>0</v>
      </c>
      <c r="AJ27" s="12">
        <f t="shared" si="29"/>
        <v>0</v>
      </c>
      <c r="AK27" s="12">
        <f t="shared" si="29"/>
        <v>0</v>
      </c>
      <c r="AL27" s="12">
        <f t="shared" si="29"/>
        <v>0</v>
      </c>
      <c r="AM27" s="12">
        <f t="shared" si="29"/>
        <v>0</v>
      </c>
      <c r="AN27" s="12">
        <f t="shared" si="29"/>
        <v>0</v>
      </c>
      <c r="AO27" s="12">
        <f t="shared" si="29"/>
        <v>0</v>
      </c>
      <c r="AP27" s="12">
        <f t="shared" si="29"/>
        <v>0</v>
      </c>
      <c r="AQ27" s="12">
        <f t="shared" si="29"/>
        <v>0</v>
      </c>
      <c r="AR27" s="12">
        <f t="shared" si="29"/>
        <v>0</v>
      </c>
      <c r="AS27" s="12">
        <f t="shared" si="29"/>
        <v>0</v>
      </c>
      <c r="AT27" s="12">
        <f t="shared" si="29"/>
        <v>0</v>
      </c>
      <c r="AU27" s="12">
        <f t="shared" si="29"/>
        <v>0</v>
      </c>
      <c r="AV27" s="12">
        <f t="shared" si="29"/>
        <v>0</v>
      </c>
      <c r="AW27" s="12">
        <f t="shared" si="29"/>
        <v>0</v>
      </c>
      <c r="AX27" s="12">
        <f t="shared" si="25"/>
        <v>0</v>
      </c>
      <c r="BA27" s="19">
        <f t="shared" si="14"/>
        <v>26</v>
      </c>
      <c r="BB27" s="12">
        <f t="shared" si="30"/>
        <v>0</v>
      </c>
      <c r="BC27" s="12">
        <f t="shared" si="30"/>
        <v>0</v>
      </c>
      <c r="BD27" s="12">
        <f t="shared" si="30"/>
        <v>0</v>
      </c>
      <c r="BE27" s="12">
        <f t="shared" si="30"/>
        <v>0</v>
      </c>
      <c r="BF27" s="12">
        <f t="shared" si="30"/>
        <v>0</v>
      </c>
      <c r="BG27" s="12">
        <f t="shared" si="30"/>
        <v>0</v>
      </c>
      <c r="BH27" s="12">
        <f t="shared" si="30"/>
        <v>0</v>
      </c>
      <c r="BI27" s="12">
        <f t="shared" si="30"/>
        <v>0</v>
      </c>
      <c r="BJ27" s="12">
        <f t="shared" si="30"/>
        <v>0</v>
      </c>
      <c r="BK27" s="12">
        <f t="shared" si="30"/>
        <v>0</v>
      </c>
      <c r="BL27" s="12">
        <f t="shared" si="30"/>
        <v>0</v>
      </c>
      <c r="BM27" s="12">
        <f t="shared" si="30"/>
        <v>0</v>
      </c>
      <c r="BN27" s="12">
        <f t="shared" si="30"/>
        <v>0</v>
      </c>
      <c r="BO27" s="12">
        <f t="shared" si="30"/>
        <v>0</v>
      </c>
      <c r="BP27" s="12">
        <f t="shared" si="30"/>
        <v>0</v>
      </c>
      <c r="BQ27" s="12">
        <f t="shared" si="26"/>
        <v>0</v>
      </c>
      <c r="BT27" s="19">
        <f t="shared" si="15"/>
        <v>26</v>
      </c>
      <c r="BU27" s="12">
        <f t="shared" si="31"/>
        <v>0</v>
      </c>
      <c r="BV27" s="12">
        <f t="shared" si="31"/>
        <v>0</v>
      </c>
      <c r="BW27" s="12">
        <f t="shared" si="31"/>
        <v>0</v>
      </c>
      <c r="BX27" s="12">
        <f t="shared" si="31"/>
        <v>0</v>
      </c>
      <c r="BY27" s="12">
        <f t="shared" si="31"/>
        <v>0</v>
      </c>
      <c r="BZ27" s="12">
        <f t="shared" si="31"/>
        <v>0</v>
      </c>
      <c r="CA27" s="12">
        <f t="shared" si="31"/>
        <v>0</v>
      </c>
      <c r="CB27" s="12">
        <f t="shared" si="31"/>
        <v>0</v>
      </c>
      <c r="CC27" s="12">
        <f t="shared" si="31"/>
        <v>0</v>
      </c>
      <c r="CD27" s="12">
        <f t="shared" si="31"/>
        <v>0</v>
      </c>
      <c r="CE27" s="12">
        <f t="shared" si="31"/>
        <v>0</v>
      </c>
      <c r="CF27" s="12">
        <f t="shared" si="31"/>
        <v>0</v>
      </c>
      <c r="CG27" s="12">
        <f t="shared" si="31"/>
        <v>0</v>
      </c>
      <c r="CH27" s="12">
        <f t="shared" si="31"/>
        <v>0</v>
      </c>
      <c r="CI27" s="12">
        <f t="shared" si="31"/>
        <v>0</v>
      </c>
      <c r="CJ27" s="12">
        <f t="shared" si="27"/>
        <v>0</v>
      </c>
      <c r="CM27" s="19">
        <f t="shared" si="16"/>
        <v>26</v>
      </c>
      <c r="CN27" s="12">
        <f t="shared" si="32"/>
        <v>0</v>
      </c>
      <c r="CO27" s="12">
        <f t="shared" si="32"/>
        <v>0</v>
      </c>
      <c r="CP27" s="12">
        <f t="shared" si="32"/>
        <v>0</v>
      </c>
      <c r="CQ27" s="12">
        <f t="shared" si="32"/>
        <v>0</v>
      </c>
      <c r="CR27" s="12">
        <f t="shared" si="32"/>
        <v>0</v>
      </c>
      <c r="CS27" s="12">
        <f t="shared" si="32"/>
        <v>0</v>
      </c>
      <c r="CT27" s="12">
        <f t="shared" si="32"/>
        <v>0</v>
      </c>
      <c r="CU27" s="12">
        <f t="shared" si="32"/>
        <v>0</v>
      </c>
      <c r="CV27" s="12">
        <f t="shared" si="32"/>
        <v>0</v>
      </c>
      <c r="CW27" s="12">
        <f t="shared" si="32"/>
        <v>0</v>
      </c>
      <c r="CX27" s="12">
        <f t="shared" si="32"/>
        <v>0</v>
      </c>
      <c r="CY27" s="12">
        <f t="shared" si="32"/>
        <v>0</v>
      </c>
      <c r="CZ27" s="12">
        <f t="shared" si="32"/>
        <v>0</v>
      </c>
      <c r="DA27" s="12">
        <f t="shared" si="32"/>
        <v>0</v>
      </c>
      <c r="DB27" s="12">
        <f t="shared" si="32"/>
        <v>0</v>
      </c>
      <c r="DC27" s="12">
        <f t="shared" si="28"/>
        <v>0</v>
      </c>
      <c r="DF27" s="19">
        <f t="shared" si="17"/>
        <v>0</v>
      </c>
      <c r="DG27" s="19">
        <f t="shared" si="17"/>
        <v>0</v>
      </c>
      <c r="DH27" s="19">
        <f t="shared" si="17"/>
        <v>0</v>
      </c>
      <c r="DI27" s="19">
        <f t="shared" si="17"/>
        <v>0</v>
      </c>
      <c r="DJ27" s="19">
        <f t="shared" si="17"/>
        <v>0</v>
      </c>
      <c r="DK27" s="19">
        <f t="shared" si="17"/>
        <v>0</v>
      </c>
      <c r="DL27" s="19">
        <f t="shared" si="17"/>
        <v>0</v>
      </c>
      <c r="DM27" s="19">
        <f t="shared" si="17"/>
        <v>0</v>
      </c>
      <c r="DN27" s="19">
        <f t="shared" si="17"/>
        <v>0</v>
      </c>
      <c r="DO27" s="19">
        <f t="shared" si="17"/>
        <v>0</v>
      </c>
      <c r="DP27" s="19">
        <f t="shared" si="17"/>
        <v>0</v>
      </c>
      <c r="DQ27" s="19">
        <f t="shared" si="17"/>
        <v>0</v>
      </c>
      <c r="DR27" s="19">
        <f t="shared" si="17"/>
        <v>0</v>
      </c>
      <c r="DS27" s="19">
        <f t="shared" si="17"/>
        <v>0</v>
      </c>
      <c r="DT27" s="19">
        <f t="shared" si="17"/>
        <v>0</v>
      </c>
      <c r="DU27" s="19">
        <f t="shared" si="17"/>
        <v>0</v>
      </c>
      <c r="DX27" s="15" t="str">
        <f>IF(MOD('Game (4)'!$G27,2)=0,"hold","break")</f>
        <v>hold</v>
      </c>
      <c r="DY27" s="15" t="str">
        <f t="shared" si="18"/>
        <v>Us</v>
      </c>
      <c r="DZ27" s="15">
        <f t="shared" si="19"/>
        <v>0</v>
      </c>
      <c r="EA27" s="15">
        <f t="shared" si="10"/>
        <v>0</v>
      </c>
      <c r="EB27" s="15">
        <f t="shared" si="11"/>
        <v>0</v>
      </c>
      <c r="EC27" s="15">
        <f t="shared" si="20"/>
        <v>0</v>
      </c>
      <c r="ED27" s="20" t="str">
        <f t="shared" si="21"/>
        <v/>
      </c>
      <c r="EE27" s="20" t="str">
        <f t="shared" si="22"/>
        <v/>
      </c>
      <c r="EF27" s="20" t="str">
        <f t="shared" si="23"/>
        <v/>
      </c>
      <c r="EG27" s="20" t="str">
        <f t="shared" si="24"/>
        <v/>
      </c>
    </row>
    <row r="28" spans="1:137">
      <c r="F28" s="11">
        <v>27</v>
      </c>
      <c r="G28" s="13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Y28" s="12">
        <f t="shared" si="12"/>
        <v>0</v>
      </c>
      <c r="Z28" s="12" t="str">
        <f t="shared" si="4"/>
        <v/>
      </c>
      <c r="AB28" t="str">
        <f>R33</f>
        <v>Player</v>
      </c>
      <c r="AC28" s="38">
        <f>R44</f>
        <v>0</v>
      </c>
      <c r="AD28" s="2">
        <f>R39</f>
        <v>-0.14311594202898548</v>
      </c>
      <c r="AH28" s="19">
        <f t="shared" si="13"/>
        <v>27</v>
      </c>
      <c r="AI28" s="12">
        <f t="shared" si="29"/>
        <v>0</v>
      </c>
      <c r="AJ28" s="12">
        <f t="shared" si="29"/>
        <v>0</v>
      </c>
      <c r="AK28" s="12">
        <f t="shared" si="29"/>
        <v>0</v>
      </c>
      <c r="AL28" s="12">
        <f t="shared" si="29"/>
        <v>0</v>
      </c>
      <c r="AM28" s="12">
        <f t="shared" si="29"/>
        <v>0</v>
      </c>
      <c r="AN28" s="12">
        <f t="shared" si="29"/>
        <v>0</v>
      </c>
      <c r="AO28" s="12">
        <f t="shared" si="29"/>
        <v>0</v>
      </c>
      <c r="AP28" s="12">
        <f t="shared" si="29"/>
        <v>0</v>
      </c>
      <c r="AQ28" s="12">
        <f t="shared" si="29"/>
        <v>0</v>
      </c>
      <c r="AR28" s="12">
        <f t="shared" si="29"/>
        <v>0</v>
      </c>
      <c r="AS28" s="12">
        <f t="shared" si="29"/>
        <v>0</v>
      </c>
      <c r="AT28" s="12">
        <f t="shared" si="29"/>
        <v>0</v>
      </c>
      <c r="AU28" s="12">
        <f t="shared" si="29"/>
        <v>0</v>
      </c>
      <c r="AV28" s="12">
        <f t="shared" si="29"/>
        <v>0</v>
      </c>
      <c r="AW28" s="12">
        <f t="shared" si="29"/>
        <v>0</v>
      </c>
      <c r="AX28" s="12">
        <f t="shared" si="25"/>
        <v>0</v>
      </c>
      <c r="BA28" s="19">
        <f t="shared" si="14"/>
        <v>27</v>
      </c>
      <c r="BB28" s="12">
        <f t="shared" si="30"/>
        <v>0</v>
      </c>
      <c r="BC28" s="12">
        <f t="shared" si="30"/>
        <v>0</v>
      </c>
      <c r="BD28" s="12">
        <f t="shared" si="30"/>
        <v>0</v>
      </c>
      <c r="BE28" s="12">
        <f t="shared" si="30"/>
        <v>0</v>
      </c>
      <c r="BF28" s="12">
        <f t="shared" si="30"/>
        <v>0</v>
      </c>
      <c r="BG28" s="12">
        <f t="shared" si="30"/>
        <v>0</v>
      </c>
      <c r="BH28" s="12">
        <f t="shared" si="30"/>
        <v>0</v>
      </c>
      <c r="BI28" s="12">
        <f t="shared" si="30"/>
        <v>0</v>
      </c>
      <c r="BJ28" s="12">
        <f t="shared" si="30"/>
        <v>0</v>
      </c>
      <c r="BK28" s="12">
        <f t="shared" si="30"/>
        <v>0</v>
      </c>
      <c r="BL28" s="12">
        <f t="shared" si="30"/>
        <v>0</v>
      </c>
      <c r="BM28" s="12">
        <f t="shared" si="30"/>
        <v>0</v>
      </c>
      <c r="BN28" s="12">
        <f t="shared" si="30"/>
        <v>0</v>
      </c>
      <c r="BO28" s="12">
        <f t="shared" si="30"/>
        <v>0</v>
      </c>
      <c r="BP28" s="12">
        <f t="shared" si="30"/>
        <v>0</v>
      </c>
      <c r="BQ28" s="12">
        <f t="shared" si="26"/>
        <v>0</v>
      </c>
      <c r="BT28" s="19">
        <f t="shared" si="15"/>
        <v>27</v>
      </c>
      <c r="BU28" s="12">
        <f t="shared" si="31"/>
        <v>0</v>
      </c>
      <c r="BV28" s="12">
        <f t="shared" si="31"/>
        <v>0</v>
      </c>
      <c r="BW28" s="12">
        <f t="shared" si="31"/>
        <v>0</v>
      </c>
      <c r="BX28" s="12">
        <f t="shared" si="31"/>
        <v>0</v>
      </c>
      <c r="BY28" s="12">
        <f t="shared" si="31"/>
        <v>0</v>
      </c>
      <c r="BZ28" s="12">
        <f t="shared" si="31"/>
        <v>0</v>
      </c>
      <c r="CA28" s="12">
        <f t="shared" si="31"/>
        <v>0</v>
      </c>
      <c r="CB28" s="12">
        <f t="shared" si="31"/>
        <v>0</v>
      </c>
      <c r="CC28" s="12">
        <f t="shared" si="31"/>
        <v>0</v>
      </c>
      <c r="CD28" s="12">
        <f t="shared" si="31"/>
        <v>0</v>
      </c>
      <c r="CE28" s="12">
        <f t="shared" si="31"/>
        <v>0</v>
      </c>
      <c r="CF28" s="12">
        <f t="shared" si="31"/>
        <v>0</v>
      </c>
      <c r="CG28" s="12">
        <f t="shared" si="31"/>
        <v>0</v>
      </c>
      <c r="CH28" s="12">
        <f t="shared" si="31"/>
        <v>0</v>
      </c>
      <c r="CI28" s="12">
        <f t="shared" si="31"/>
        <v>0</v>
      </c>
      <c r="CJ28" s="12">
        <f t="shared" si="27"/>
        <v>0</v>
      </c>
      <c r="CM28" s="19">
        <f t="shared" si="16"/>
        <v>27</v>
      </c>
      <c r="CN28" s="12">
        <f t="shared" si="32"/>
        <v>0</v>
      </c>
      <c r="CO28" s="12">
        <f t="shared" si="32"/>
        <v>0</v>
      </c>
      <c r="CP28" s="12">
        <f t="shared" si="32"/>
        <v>0</v>
      </c>
      <c r="CQ28" s="12">
        <f t="shared" si="32"/>
        <v>0</v>
      </c>
      <c r="CR28" s="12">
        <f t="shared" si="32"/>
        <v>0</v>
      </c>
      <c r="CS28" s="12">
        <f t="shared" si="32"/>
        <v>0</v>
      </c>
      <c r="CT28" s="12">
        <f t="shared" si="32"/>
        <v>0</v>
      </c>
      <c r="CU28" s="12">
        <f t="shared" si="32"/>
        <v>0</v>
      </c>
      <c r="CV28" s="12">
        <f t="shared" si="32"/>
        <v>0</v>
      </c>
      <c r="CW28" s="12">
        <f t="shared" si="32"/>
        <v>0</v>
      </c>
      <c r="CX28" s="12">
        <f t="shared" si="32"/>
        <v>0</v>
      </c>
      <c r="CY28" s="12">
        <f t="shared" si="32"/>
        <v>0</v>
      </c>
      <c r="CZ28" s="12">
        <f t="shared" si="32"/>
        <v>0</v>
      </c>
      <c r="DA28" s="12">
        <f t="shared" si="32"/>
        <v>0</v>
      </c>
      <c r="DB28" s="12">
        <f t="shared" si="32"/>
        <v>0</v>
      </c>
      <c r="DC28" s="12">
        <f t="shared" si="28"/>
        <v>0</v>
      </c>
      <c r="DF28" s="19">
        <f t="shared" si="17"/>
        <v>0</v>
      </c>
      <c r="DG28" s="19">
        <f t="shared" si="17"/>
        <v>0</v>
      </c>
      <c r="DH28" s="19">
        <f t="shared" si="17"/>
        <v>0</v>
      </c>
      <c r="DI28" s="19">
        <f t="shared" si="17"/>
        <v>0</v>
      </c>
      <c r="DJ28" s="19">
        <f t="shared" si="17"/>
        <v>0</v>
      </c>
      <c r="DK28" s="19">
        <f t="shared" si="17"/>
        <v>0</v>
      </c>
      <c r="DL28" s="19">
        <f t="shared" si="17"/>
        <v>0</v>
      </c>
      <c r="DM28" s="19">
        <f t="shared" si="17"/>
        <v>0</v>
      </c>
      <c r="DN28" s="19">
        <f t="shared" si="17"/>
        <v>0</v>
      </c>
      <c r="DO28" s="19">
        <f t="shared" si="17"/>
        <v>0</v>
      </c>
      <c r="DP28" s="19">
        <f t="shared" si="17"/>
        <v>0</v>
      </c>
      <c r="DQ28" s="19">
        <f t="shared" si="17"/>
        <v>0</v>
      </c>
      <c r="DR28" s="19">
        <f t="shared" si="17"/>
        <v>0</v>
      </c>
      <c r="DS28" s="19">
        <f t="shared" si="17"/>
        <v>0</v>
      </c>
      <c r="DT28" s="19">
        <f t="shared" si="17"/>
        <v>0</v>
      </c>
      <c r="DU28" s="19">
        <f t="shared" si="17"/>
        <v>0</v>
      </c>
      <c r="DX28" s="12" t="str">
        <f>IF(MOD('Game (4)'!$G28,2)=0,"hold","break")</f>
        <v>hold</v>
      </c>
      <c r="DY28" s="15" t="str">
        <f t="shared" si="18"/>
        <v>Op</v>
      </c>
      <c r="DZ28" s="15">
        <f t="shared" si="19"/>
        <v>0</v>
      </c>
      <c r="EA28" s="15">
        <f t="shared" si="10"/>
        <v>0</v>
      </c>
      <c r="EB28" s="15">
        <f t="shared" si="11"/>
        <v>0</v>
      </c>
      <c r="EC28" s="15">
        <f t="shared" si="20"/>
        <v>0</v>
      </c>
      <c r="ED28" s="20" t="str">
        <f t="shared" si="21"/>
        <v/>
      </c>
      <c r="EE28" s="20" t="str">
        <f t="shared" si="22"/>
        <v/>
      </c>
      <c r="EF28" s="20" t="str">
        <f t="shared" si="23"/>
        <v/>
      </c>
      <c r="EG28" s="20" t="str">
        <f t="shared" si="24"/>
        <v/>
      </c>
    </row>
    <row r="29" spans="1:137">
      <c r="A29" t="s">
        <v>118</v>
      </c>
      <c r="B29" s="3">
        <f>$B$13/2*B24</f>
        <v>10.217391304347826</v>
      </c>
      <c r="F29" s="14">
        <v>28</v>
      </c>
      <c r="G29" s="16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Y29" s="15">
        <f t="shared" si="12"/>
        <v>0</v>
      </c>
      <c r="Z29" s="15" t="str">
        <f t="shared" si="4"/>
        <v/>
      </c>
      <c r="AB29" t="str">
        <f>S33</f>
        <v>Player</v>
      </c>
      <c r="AC29" s="38">
        <f>S44</f>
        <v>0</v>
      </c>
      <c r="AD29" s="2">
        <f>S39</f>
        <v>-0.14311594202898548</v>
      </c>
      <c r="AH29" s="19">
        <f t="shared" si="13"/>
        <v>28</v>
      </c>
      <c r="AI29" s="12">
        <f t="shared" si="29"/>
        <v>0</v>
      </c>
      <c r="AJ29" s="12">
        <f t="shared" si="29"/>
        <v>0</v>
      </c>
      <c r="AK29" s="12">
        <f t="shared" si="29"/>
        <v>0</v>
      </c>
      <c r="AL29" s="12">
        <f t="shared" si="29"/>
        <v>0</v>
      </c>
      <c r="AM29" s="12">
        <f t="shared" si="29"/>
        <v>0</v>
      </c>
      <c r="AN29" s="12">
        <f t="shared" si="29"/>
        <v>0</v>
      </c>
      <c r="AO29" s="12">
        <f t="shared" si="29"/>
        <v>0</v>
      </c>
      <c r="AP29" s="12">
        <f t="shared" si="29"/>
        <v>0</v>
      </c>
      <c r="AQ29" s="12">
        <f t="shared" si="29"/>
        <v>0</v>
      </c>
      <c r="AR29" s="12">
        <f t="shared" si="29"/>
        <v>0</v>
      </c>
      <c r="AS29" s="12">
        <f t="shared" si="29"/>
        <v>0</v>
      </c>
      <c r="AT29" s="12">
        <f t="shared" si="29"/>
        <v>0</v>
      </c>
      <c r="AU29" s="12">
        <f t="shared" si="29"/>
        <v>0</v>
      </c>
      <c r="AV29" s="12">
        <f t="shared" si="29"/>
        <v>0</v>
      </c>
      <c r="AW29" s="12">
        <f t="shared" si="29"/>
        <v>0</v>
      </c>
      <c r="AX29" s="12">
        <f t="shared" si="25"/>
        <v>0</v>
      </c>
      <c r="BA29" s="19">
        <f t="shared" si="14"/>
        <v>28</v>
      </c>
      <c r="BB29" s="12">
        <f t="shared" si="30"/>
        <v>0</v>
      </c>
      <c r="BC29" s="12">
        <f t="shared" si="30"/>
        <v>0</v>
      </c>
      <c r="BD29" s="12">
        <f t="shared" si="30"/>
        <v>0</v>
      </c>
      <c r="BE29" s="12">
        <f t="shared" si="30"/>
        <v>0</v>
      </c>
      <c r="BF29" s="12">
        <f t="shared" si="30"/>
        <v>0</v>
      </c>
      <c r="BG29" s="12">
        <f t="shared" si="30"/>
        <v>0</v>
      </c>
      <c r="BH29" s="12">
        <f t="shared" si="30"/>
        <v>0</v>
      </c>
      <c r="BI29" s="12">
        <f t="shared" si="30"/>
        <v>0</v>
      </c>
      <c r="BJ29" s="12">
        <f t="shared" si="30"/>
        <v>0</v>
      </c>
      <c r="BK29" s="12">
        <f t="shared" si="30"/>
        <v>0</v>
      </c>
      <c r="BL29" s="12">
        <f t="shared" si="30"/>
        <v>0</v>
      </c>
      <c r="BM29" s="12">
        <f t="shared" si="30"/>
        <v>0</v>
      </c>
      <c r="BN29" s="12">
        <f t="shared" si="30"/>
        <v>0</v>
      </c>
      <c r="BO29" s="12">
        <f t="shared" si="30"/>
        <v>0</v>
      </c>
      <c r="BP29" s="12">
        <f t="shared" si="30"/>
        <v>0</v>
      </c>
      <c r="BQ29" s="12">
        <f t="shared" si="26"/>
        <v>0</v>
      </c>
      <c r="BT29" s="19">
        <f t="shared" si="15"/>
        <v>28</v>
      </c>
      <c r="BU29" s="12">
        <f t="shared" si="31"/>
        <v>0</v>
      </c>
      <c r="BV29" s="12">
        <f t="shared" si="31"/>
        <v>0</v>
      </c>
      <c r="BW29" s="12">
        <f t="shared" si="31"/>
        <v>0</v>
      </c>
      <c r="BX29" s="12">
        <f t="shared" si="31"/>
        <v>0</v>
      </c>
      <c r="BY29" s="12">
        <f t="shared" si="31"/>
        <v>0</v>
      </c>
      <c r="BZ29" s="12">
        <f t="shared" si="31"/>
        <v>0</v>
      </c>
      <c r="CA29" s="12">
        <f t="shared" si="31"/>
        <v>0</v>
      </c>
      <c r="CB29" s="12">
        <f t="shared" si="31"/>
        <v>0</v>
      </c>
      <c r="CC29" s="12">
        <f t="shared" si="31"/>
        <v>0</v>
      </c>
      <c r="CD29" s="12">
        <f t="shared" si="31"/>
        <v>0</v>
      </c>
      <c r="CE29" s="12">
        <f t="shared" si="31"/>
        <v>0</v>
      </c>
      <c r="CF29" s="12">
        <f t="shared" si="31"/>
        <v>0</v>
      </c>
      <c r="CG29" s="12">
        <f t="shared" si="31"/>
        <v>0</v>
      </c>
      <c r="CH29" s="12">
        <f t="shared" si="31"/>
        <v>0</v>
      </c>
      <c r="CI29" s="12">
        <f t="shared" si="31"/>
        <v>0</v>
      </c>
      <c r="CJ29" s="12">
        <f t="shared" si="27"/>
        <v>0</v>
      </c>
      <c r="CM29" s="19">
        <f t="shared" si="16"/>
        <v>28</v>
      </c>
      <c r="CN29" s="12">
        <f t="shared" si="32"/>
        <v>0</v>
      </c>
      <c r="CO29" s="12">
        <f t="shared" si="32"/>
        <v>0</v>
      </c>
      <c r="CP29" s="12">
        <f t="shared" si="32"/>
        <v>0</v>
      </c>
      <c r="CQ29" s="12">
        <f t="shared" si="32"/>
        <v>0</v>
      </c>
      <c r="CR29" s="12">
        <f t="shared" si="32"/>
        <v>0</v>
      </c>
      <c r="CS29" s="12">
        <f t="shared" si="32"/>
        <v>0</v>
      </c>
      <c r="CT29" s="12">
        <f t="shared" si="32"/>
        <v>0</v>
      </c>
      <c r="CU29" s="12">
        <f t="shared" si="32"/>
        <v>0</v>
      </c>
      <c r="CV29" s="12">
        <f t="shared" si="32"/>
        <v>0</v>
      </c>
      <c r="CW29" s="12">
        <f t="shared" si="32"/>
        <v>0</v>
      </c>
      <c r="CX29" s="12">
        <f t="shared" si="32"/>
        <v>0</v>
      </c>
      <c r="CY29" s="12">
        <f t="shared" si="32"/>
        <v>0</v>
      </c>
      <c r="CZ29" s="12">
        <f t="shared" si="32"/>
        <v>0</v>
      </c>
      <c r="DA29" s="12">
        <f t="shared" si="32"/>
        <v>0</v>
      </c>
      <c r="DB29" s="12">
        <f t="shared" si="32"/>
        <v>0</v>
      </c>
      <c r="DC29" s="12">
        <f t="shared" si="28"/>
        <v>0</v>
      </c>
      <c r="DF29" s="19">
        <f t="shared" si="17"/>
        <v>0</v>
      </c>
      <c r="DG29" s="19">
        <f t="shared" si="17"/>
        <v>0</v>
      </c>
      <c r="DH29" s="19">
        <f t="shared" si="17"/>
        <v>0</v>
      </c>
      <c r="DI29" s="19">
        <f t="shared" si="17"/>
        <v>0</v>
      </c>
      <c r="DJ29" s="19">
        <f t="shared" si="17"/>
        <v>0</v>
      </c>
      <c r="DK29" s="19">
        <f t="shared" si="17"/>
        <v>0</v>
      </c>
      <c r="DL29" s="19">
        <f t="shared" si="17"/>
        <v>0</v>
      </c>
      <c r="DM29" s="19">
        <f t="shared" si="17"/>
        <v>0</v>
      </c>
      <c r="DN29" s="19">
        <f t="shared" si="17"/>
        <v>0</v>
      </c>
      <c r="DO29" s="19">
        <f t="shared" si="17"/>
        <v>0</v>
      </c>
      <c r="DP29" s="19">
        <f t="shared" si="17"/>
        <v>0</v>
      </c>
      <c r="DQ29" s="19">
        <f t="shared" si="17"/>
        <v>0</v>
      </c>
      <c r="DR29" s="19">
        <f t="shared" si="17"/>
        <v>0</v>
      </c>
      <c r="DS29" s="19">
        <f t="shared" si="17"/>
        <v>0</v>
      </c>
      <c r="DT29" s="19">
        <f t="shared" si="17"/>
        <v>0</v>
      </c>
      <c r="DU29" s="19">
        <f t="shared" si="17"/>
        <v>0</v>
      </c>
      <c r="DX29" s="15" t="str">
        <f>IF(MOD('Game (4)'!$G29,2)=0,"hold","break")</f>
        <v>hold</v>
      </c>
      <c r="DY29" s="15" t="str">
        <f t="shared" si="18"/>
        <v>Us</v>
      </c>
      <c r="DZ29" s="15">
        <f t="shared" si="19"/>
        <v>0</v>
      </c>
      <c r="EA29" s="15">
        <f t="shared" si="10"/>
        <v>0</v>
      </c>
      <c r="EB29" s="15">
        <f t="shared" si="11"/>
        <v>0</v>
      </c>
      <c r="EC29" s="15">
        <f t="shared" si="20"/>
        <v>0</v>
      </c>
      <c r="ED29" s="20" t="str">
        <f t="shared" si="21"/>
        <v/>
      </c>
      <c r="EE29" s="20" t="str">
        <f t="shared" si="22"/>
        <v/>
      </c>
      <c r="EF29" s="20" t="str">
        <f t="shared" si="23"/>
        <v/>
      </c>
      <c r="EG29" s="20" t="str">
        <f t="shared" si="24"/>
        <v/>
      </c>
    </row>
    <row r="30" spans="1:137" ht="15" thickBot="1">
      <c r="A30" t="s">
        <v>120</v>
      </c>
      <c r="B30" s="3">
        <f>$B$13/2*B26</f>
        <v>6.854166666666667</v>
      </c>
      <c r="F30" s="11">
        <v>29</v>
      </c>
      <c r="G30" s="13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Y30" s="12">
        <f t="shared" si="12"/>
        <v>0</v>
      </c>
      <c r="Z30" s="12" t="str">
        <f t="shared" si="4"/>
        <v/>
      </c>
      <c r="AB30" t="str">
        <f>T33</f>
        <v>Player</v>
      </c>
      <c r="AC30" s="38">
        <f>T44</f>
        <v>0</v>
      </c>
      <c r="AD30" s="2">
        <f>T39</f>
        <v>-0.14311594202898548</v>
      </c>
      <c r="AH30" s="19">
        <f t="shared" si="13"/>
        <v>29</v>
      </c>
      <c r="AI30" s="12">
        <f t="shared" si="29"/>
        <v>0</v>
      </c>
      <c r="AJ30" s="12">
        <f t="shared" si="29"/>
        <v>0</v>
      </c>
      <c r="AK30" s="12">
        <f t="shared" si="29"/>
        <v>0</v>
      </c>
      <c r="AL30" s="12">
        <f t="shared" si="29"/>
        <v>0</v>
      </c>
      <c r="AM30" s="12">
        <f t="shared" si="29"/>
        <v>0</v>
      </c>
      <c r="AN30" s="12">
        <f t="shared" si="29"/>
        <v>0</v>
      </c>
      <c r="AO30" s="12">
        <f t="shared" si="29"/>
        <v>0</v>
      </c>
      <c r="AP30" s="12">
        <f t="shared" si="29"/>
        <v>0</v>
      </c>
      <c r="AQ30" s="12">
        <f t="shared" si="29"/>
        <v>0</v>
      </c>
      <c r="AR30" s="12">
        <f t="shared" si="29"/>
        <v>0</v>
      </c>
      <c r="AS30" s="12">
        <f t="shared" si="29"/>
        <v>0</v>
      </c>
      <c r="AT30" s="12">
        <f t="shared" si="29"/>
        <v>0</v>
      </c>
      <c r="AU30" s="12">
        <f t="shared" si="29"/>
        <v>0</v>
      </c>
      <c r="AV30" s="12">
        <f t="shared" si="29"/>
        <v>0</v>
      </c>
      <c r="AW30" s="12">
        <f t="shared" si="29"/>
        <v>0</v>
      </c>
      <c r="AX30" s="12">
        <f t="shared" si="25"/>
        <v>0</v>
      </c>
      <c r="BA30" s="19">
        <f t="shared" si="14"/>
        <v>29</v>
      </c>
      <c r="BB30" s="12">
        <f t="shared" si="30"/>
        <v>0</v>
      </c>
      <c r="BC30" s="12">
        <f t="shared" si="30"/>
        <v>0</v>
      </c>
      <c r="BD30" s="12">
        <f t="shared" si="30"/>
        <v>0</v>
      </c>
      <c r="BE30" s="12">
        <f t="shared" si="30"/>
        <v>0</v>
      </c>
      <c r="BF30" s="12">
        <f t="shared" si="30"/>
        <v>0</v>
      </c>
      <c r="BG30" s="12">
        <f t="shared" si="30"/>
        <v>0</v>
      </c>
      <c r="BH30" s="12">
        <f t="shared" si="30"/>
        <v>0</v>
      </c>
      <c r="BI30" s="12">
        <f t="shared" si="30"/>
        <v>0</v>
      </c>
      <c r="BJ30" s="12">
        <f t="shared" si="30"/>
        <v>0</v>
      </c>
      <c r="BK30" s="12">
        <f t="shared" si="30"/>
        <v>0</v>
      </c>
      <c r="BL30" s="12">
        <f t="shared" si="30"/>
        <v>0</v>
      </c>
      <c r="BM30" s="12">
        <f t="shared" si="30"/>
        <v>0</v>
      </c>
      <c r="BN30" s="12">
        <f t="shared" si="30"/>
        <v>0</v>
      </c>
      <c r="BO30" s="12">
        <f t="shared" si="30"/>
        <v>0</v>
      </c>
      <c r="BP30" s="12">
        <f t="shared" si="30"/>
        <v>0</v>
      </c>
      <c r="BQ30" s="12">
        <f t="shared" si="26"/>
        <v>0</v>
      </c>
      <c r="BT30" s="19">
        <f t="shared" si="15"/>
        <v>29</v>
      </c>
      <c r="BU30" s="12">
        <f t="shared" si="31"/>
        <v>0</v>
      </c>
      <c r="BV30" s="12">
        <f t="shared" si="31"/>
        <v>0</v>
      </c>
      <c r="BW30" s="12">
        <f t="shared" si="31"/>
        <v>0</v>
      </c>
      <c r="BX30" s="12">
        <f t="shared" si="31"/>
        <v>0</v>
      </c>
      <c r="BY30" s="12">
        <f t="shared" si="31"/>
        <v>0</v>
      </c>
      <c r="BZ30" s="12">
        <f t="shared" si="31"/>
        <v>0</v>
      </c>
      <c r="CA30" s="12">
        <f t="shared" si="31"/>
        <v>0</v>
      </c>
      <c r="CB30" s="12">
        <f t="shared" si="31"/>
        <v>0</v>
      </c>
      <c r="CC30" s="12">
        <f t="shared" si="31"/>
        <v>0</v>
      </c>
      <c r="CD30" s="12">
        <f t="shared" si="31"/>
        <v>0</v>
      </c>
      <c r="CE30" s="12">
        <f t="shared" si="31"/>
        <v>0</v>
      </c>
      <c r="CF30" s="12">
        <f t="shared" si="31"/>
        <v>0</v>
      </c>
      <c r="CG30" s="12">
        <f t="shared" si="31"/>
        <v>0</v>
      </c>
      <c r="CH30" s="12">
        <f t="shared" si="31"/>
        <v>0</v>
      </c>
      <c r="CI30" s="12">
        <f t="shared" si="31"/>
        <v>0</v>
      </c>
      <c r="CJ30" s="12">
        <f t="shared" si="27"/>
        <v>0</v>
      </c>
      <c r="CM30" s="19">
        <f t="shared" si="16"/>
        <v>29</v>
      </c>
      <c r="CN30" s="12">
        <f t="shared" si="32"/>
        <v>0</v>
      </c>
      <c r="CO30" s="12">
        <f t="shared" si="32"/>
        <v>0</v>
      </c>
      <c r="CP30" s="12">
        <f t="shared" si="32"/>
        <v>0</v>
      </c>
      <c r="CQ30" s="12">
        <f t="shared" si="32"/>
        <v>0</v>
      </c>
      <c r="CR30" s="12">
        <f t="shared" si="32"/>
        <v>0</v>
      </c>
      <c r="CS30" s="12">
        <f t="shared" si="32"/>
        <v>0</v>
      </c>
      <c r="CT30" s="12">
        <f t="shared" si="32"/>
        <v>0</v>
      </c>
      <c r="CU30" s="12">
        <f t="shared" si="32"/>
        <v>0</v>
      </c>
      <c r="CV30" s="12">
        <f t="shared" si="32"/>
        <v>0</v>
      </c>
      <c r="CW30" s="12">
        <f t="shared" si="32"/>
        <v>0</v>
      </c>
      <c r="CX30" s="12">
        <f t="shared" si="32"/>
        <v>0</v>
      </c>
      <c r="CY30" s="12">
        <f t="shared" si="32"/>
        <v>0</v>
      </c>
      <c r="CZ30" s="12">
        <f t="shared" si="32"/>
        <v>0</v>
      </c>
      <c r="DA30" s="12">
        <f t="shared" si="32"/>
        <v>0</v>
      </c>
      <c r="DB30" s="12">
        <f t="shared" si="32"/>
        <v>0</v>
      </c>
      <c r="DC30" s="12">
        <f t="shared" si="28"/>
        <v>0</v>
      </c>
      <c r="DF30" s="19">
        <f t="shared" si="17"/>
        <v>0</v>
      </c>
      <c r="DG30" s="19">
        <f t="shared" si="17"/>
        <v>0</v>
      </c>
      <c r="DH30" s="19">
        <f t="shared" si="17"/>
        <v>0</v>
      </c>
      <c r="DI30" s="19">
        <f t="shared" si="17"/>
        <v>0</v>
      </c>
      <c r="DJ30" s="19">
        <f t="shared" si="17"/>
        <v>0</v>
      </c>
      <c r="DK30" s="19">
        <f t="shared" si="17"/>
        <v>0</v>
      </c>
      <c r="DL30" s="19">
        <f t="shared" si="17"/>
        <v>0</v>
      </c>
      <c r="DM30" s="19">
        <f t="shared" si="17"/>
        <v>0</v>
      </c>
      <c r="DN30" s="19">
        <f t="shared" si="17"/>
        <v>0</v>
      </c>
      <c r="DO30" s="19">
        <f t="shared" si="17"/>
        <v>0</v>
      </c>
      <c r="DP30" s="19">
        <f t="shared" si="17"/>
        <v>0</v>
      </c>
      <c r="DQ30" s="19">
        <f t="shared" si="17"/>
        <v>0</v>
      </c>
      <c r="DR30" s="19">
        <f t="shared" si="17"/>
        <v>0</v>
      </c>
      <c r="DS30" s="19">
        <f t="shared" si="17"/>
        <v>0</v>
      </c>
      <c r="DT30" s="19">
        <f t="shared" si="17"/>
        <v>0</v>
      </c>
      <c r="DU30" s="19">
        <f t="shared" si="17"/>
        <v>0</v>
      </c>
      <c r="DX30" s="12" t="str">
        <f>IF(MOD('Game (4)'!$G30,2)=0,"hold","break")</f>
        <v>hold</v>
      </c>
      <c r="DY30" s="15" t="str">
        <f t="shared" si="18"/>
        <v>Op</v>
      </c>
      <c r="DZ30" s="15">
        <f t="shared" si="19"/>
        <v>0</v>
      </c>
      <c r="EA30" s="15">
        <f t="shared" si="10"/>
        <v>0</v>
      </c>
      <c r="EB30" s="15">
        <f t="shared" si="11"/>
        <v>0</v>
      </c>
      <c r="EC30" s="15">
        <f t="shared" si="20"/>
        <v>0</v>
      </c>
      <c r="ED30" s="20" t="str">
        <f t="shared" si="21"/>
        <v/>
      </c>
      <c r="EE30" s="20" t="str">
        <f t="shared" si="22"/>
        <v/>
      </c>
      <c r="EF30" s="20" t="str">
        <f t="shared" si="23"/>
        <v/>
      </c>
      <c r="EG30" s="20" t="str">
        <f t="shared" si="24"/>
        <v/>
      </c>
    </row>
    <row r="31" spans="1:137" ht="15" thickTop="1">
      <c r="A31" t="s">
        <v>121</v>
      </c>
      <c r="B31" s="3">
        <f>B29-B30</f>
        <v>3.3632246376811592</v>
      </c>
      <c r="F31" s="5" t="s">
        <v>46</v>
      </c>
      <c r="G31" s="6">
        <f t="shared" ref="G31:W31" si="33">SUM(G$2:G$30)</f>
        <v>30</v>
      </c>
      <c r="H31" s="6">
        <f t="shared" si="33"/>
        <v>12</v>
      </c>
      <c r="I31" s="6">
        <f t="shared" si="33"/>
        <v>7</v>
      </c>
      <c r="J31" s="6">
        <f t="shared" si="33"/>
        <v>10</v>
      </c>
      <c r="K31" s="6">
        <f t="shared" si="33"/>
        <v>11</v>
      </c>
      <c r="L31" s="6">
        <f t="shared" si="33"/>
        <v>11</v>
      </c>
      <c r="M31" s="6">
        <f t="shared" si="33"/>
        <v>6</v>
      </c>
      <c r="N31" s="6">
        <f t="shared" si="33"/>
        <v>7</v>
      </c>
      <c r="O31" s="6">
        <f t="shared" si="33"/>
        <v>8</v>
      </c>
      <c r="P31" s="6">
        <f t="shared" si="33"/>
        <v>13</v>
      </c>
      <c r="Q31" s="6">
        <f t="shared" si="33"/>
        <v>0</v>
      </c>
      <c r="R31" s="6">
        <f t="shared" si="33"/>
        <v>0</v>
      </c>
      <c r="S31" s="6">
        <f t="shared" si="33"/>
        <v>0</v>
      </c>
      <c r="T31" s="6">
        <f t="shared" si="33"/>
        <v>0</v>
      </c>
      <c r="U31" s="6">
        <f t="shared" si="33"/>
        <v>0</v>
      </c>
      <c r="V31" s="6">
        <f t="shared" si="33"/>
        <v>0</v>
      </c>
      <c r="W31" s="6">
        <f t="shared" si="33"/>
        <v>0</v>
      </c>
      <c r="AB31" t="str">
        <f>U33</f>
        <v>Player</v>
      </c>
      <c r="AC31" s="38">
        <f>U44</f>
        <v>0</v>
      </c>
      <c r="AD31" s="2">
        <f>U39</f>
        <v>-0.14311594202898548</v>
      </c>
      <c r="AH31" s="5" t="s">
        <v>46</v>
      </c>
      <c r="AI31" s="6">
        <f>SUM(AI$2:AI$30)</f>
        <v>6</v>
      </c>
      <c r="AJ31" s="6">
        <f t="shared" ref="AJ31:AX31" si="34">SUM(AJ$2:AJ$30)</f>
        <v>0</v>
      </c>
      <c r="AK31" s="6">
        <f t="shared" si="34"/>
        <v>10</v>
      </c>
      <c r="AL31" s="6">
        <f t="shared" si="34"/>
        <v>8</v>
      </c>
      <c r="AM31" s="6">
        <f t="shared" si="34"/>
        <v>4</v>
      </c>
      <c r="AN31" s="6">
        <f t="shared" si="34"/>
        <v>2</v>
      </c>
      <c r="AO31" s="6">
        <f t="shared" si="34"/>
        <v>6</v>
      </c>
      <c r="AP31" s="6">
        <f t="shared" si="34"/>
        <v>7</v>
      </c>
      <c r="AQ31" s="6">
        <f t="shared" si="34"/>
        <v>7</v>
      </c>
      <c r="AR31" s="6">
        <f t="shared" si="34"/>
        <v>0</v>
      </c>
      <c r="AS31" s="6">
        <f t="shared" si="34"/>
        <v>0</v>
      </c>
      <c r="AT31" s="6">
        <f t="shared" si="34"/>
        <v>0</v>
      </c>
      <c r="AU31" s="6">
        <f t="shared" si="34"/>
        <v>0</v>
      </c>
      <c r="AV31" s="6">
        <f t="shared" si="34"/>
        <v>0</v>
      </c>
      <c r="AW31" s="6">
        <f t="shared" si="34"/>
        <v>0</v>
      </c>
      <c r="AX31" s="6">
        <f t="shared" si="34"/>
        <v>0</v>
      </c>
      <c r="AY31" s="35"/>
      <c r="BA31" s="5" t="s">
        <v>46</v>
      </c>
      <c r="BB31" s="6">
        <f>SUM(BB$2:BB$30)</f>
        <v>9</v>
      </c>
      <c r="BC31" s="6">
        <f t="shared" ref="BC31:BQ31" si="35">SUM(BC$2:BC$30)</f>
        <v>2</v>
      </c>
      <c r="BD31" s="6">
        <f t="shared" si="35"/>
        <v>11</v>
      </c>
      <c r="BE31" s="6">
        <f t="shared" si="35"/>
        <v>9</v>
      </c>
      <c r="BF31" s="6">
        <f t="shared" si="35"/>
        <v>6</v>
      </c>
      <c r="BG31" s="6">
        <f t="shared" si="35"/>
        <v>3</v>
      </c>
      <c r="BH31" s="6">
        <f t="shared" si="35"/>
        <v>8</v>
      </c>
      <c r="BI31" s="6">
        <f t="shared" si="35"/>
        <v>10</v>
      </c>
      <c r="BJ31" s="6">
        <f t="shared" si="35"/>
        <v>7</v>
      </c>
      <c r="BK31" s="6">
        <f t="shared" si="35"/>
        <v>0</v>
      </c>
      <c r="BL31" s="6">
        <f t="shared" si="35"/>
        <v>0</v>
      </c>
      <c r="BM31" s="6">
        <f t="shared" si="35"/>
        <v>0</v>
      </c>
      <c r="BN31" s="6">
        <f t="shared" si="35"/>
        <v>0</v>
      </c>
      <c r="BO31" s="6">
        <f t="shared" si="35"/>
        <v>0</v>
      </c>
      <c r="BP31" s="6">
        <f t="shared" si="35"/>
        <v>0</v>
      </c>
      <c r="BQ31" s="6">
        <f t="shared" si="35"/>
        <v>0</v>
      </c>
      <c r="BR31" s="35"/>
      <c r="BT31" s="5" t="s">
        <v>46</v>
      </c>
      <c r="BU31" s="6">
        <f>SUM(BU$2:BU$30)</f>
        <v>11</v>
      </c>
      <c r="BV31" s="6">
        <f t="shared" ref="BV31:CJ31" si="36">SUM(BV$2:BV$30)</f>
        <v>0</v>
      </c>
      <c r="BW31" s="6">
        <f t="shared" si="36"/>
        <v>17</v>
      </c>
      <c r="BX31" s="6">
        <f t="shared" si="36"/>
        <v>13</v>
      </c>
      <c r="BY31" s="6">
        <f t="shared" si="36"/>
        <v>8</v>
      </c>
      <c r="BZ31" s="6">
        <f t="shared" si="36"/>
        <v>3</v>
      </c>
      <c r="CA31" s="6">
        <f t="shared" si="36"/>
        <v>10</v>
      </c>
      <c r="CB31" s="6">
        <f t="shared" si="36"/>
        <v>14</v>
      </c>
      <c r="CC31" s="6">
        <f t="shared" si="36"/>
        <v>9</v>
      </c>
      <c r="CD31" s="6">
        <f t="shared" si="36"/>
        <v>0</v>
      </c>
      <c r="CE31" s="6">
        <f t="shared" si="36"/>
        <v>0</v>
      </c>
      <c r="CF31" s="6">
        <f t="shared" si="36"/>
        <v>0</v>
      </c>
      <c r="CG31" s="6">
        <f t="shared" si="36"/>
        <v>0</v>
      </c>
      <c r="CH31" s="6">
        <f t="shared" si="36"/>
        <v>0</v>
      </c>
      <c r="CI31" s="6">
        <f t="shared" si="36"/>
        <v>0</v>
      </c>
      <c r="CJ31" s="6">
        <f t="shared" si="36"/>
        <v>0</v>
      </c>
      <c r="CM31" s="5" t="s">
        <v>46</v>
      </c>
      <c r="CN31" s="6">
        <f>SUM(CN$2:CN$30)</f>
        <v>6</v>
      </c>
      <c r="CO31" s="6">
        <f t="shared" ref="CO31:DC31" si="37">SUM(CO$2:CO$30)</f>
        <v>7</v>
      </c>
      <c r="CP31" s="6">
        <f t="shared" si="37"/>
        <v>0</v>
      </c>
      <c r="CQ31" s="6">
        <f t="shared" si="37"/>
        <v>3</v>
      </c>
      <c r="CR31" s="6">
        <f t="shared" si="37"/>
        <v>7</v>
      </c>
      <c r="CS31" s="6">
        <f t="shared" si="37"/>
        <v>4</v>
      </c>
      <c r="CT31" s="6">
        <f t="shared" si="37"/>
        <v>1</v>
      </c>
      <c r="CU31" s="6">
        <f t="shared" si="37"/>
        <v>1</v>
      </c>
      <c r="CV31" s="6">
        <f t="shared" si="37"/>
        <v>6</v>
      </c>
      <c r="CW31" s="6">
        <f t="shared" si="37"/>
        <v>0</v>
      </c>
      <c r="CX31" s="6">
        <f t="shared" si="37"/>
        <v>0</v>
      </c>
      <c r="CY31" s="6">
        <f t="shared" si="37"/>
        <v>0</v>
      </c>
      <c r="CZ31" s="6">
        <f t="shared" si="37"/>
        <v>0</v>
      </c>
      <c r="DA31" s="6">
        <f t="shared" si="37"/>
        <v>0</v>
      </c>
      <c r="DB31" s="6">
        <f t="shared" si="37"/>
        <v>0</v>
      </c>
      <c r="DC31" s="6">
        <f t="shared" si="37"/>
        <v>0</v>
      </c>
      <c r="DF31" s="6">
        <f t="shared" ref="DF31:DU31" si="38">SUM(DF$2:DF$30)</f>
        <v>4</v>
      </c>
      <c r="DG31" s="6">
        <f t="shared" si="38"/>
        <v>2</v>
      </c>
      <c r="DH31" s="6">
        <f t="shared" si="38"/>
        <v>4</v>
      </c>
      <c r="DI31" s="6">
        <f t="shared" si="38"/>
        <v>4</v>
      </c>
      <c r="DJ31" s="6">
        <f t="shared" si="38"/>
        <v>2</v>
      </c>
      <c r="DK31" s="6">
        <f t="shared" si="38"/>
        <v>2</v>
      </c>
      <c r="DL31" s="6">
        <f t="shared" si="38"/>
        <v>4</v>
      </c>
      <c r="DM31" s="6">
        <f t="shared" si="38"/>
        <v>3</v>
      </c>
      <c r="DN31" s="6">
        <f t="shared" si="38"/>
        <v>5</v>
      </c>
      <c r="DO31" s="6">
        <f t="shared" si="38"/>
        <v>0</v>
      </c>
      <c r="DP31" s="6">
        <f t="shared" si="38"/>
        <v>0</v>
      </c>
      <c r="DQ31" s="6">
        <f t="shared" si="38"/>
        <v>0</v>
      </c>
      <c r="DR31" s="6">
        <f t="shared" si="38"/>
        <v>0</v>
      </c>
      <c r="DS31" s="6">
        <f t="shared" si="38"/>
        <v>0</v>
      </c>
      <c r="DT31" s="6">
        <f t="shared" si="38"/>
        <v>0</v>
      </c>
      <c r="DU31" s="6">
        <f t="shared" si="38"/>
        <v>0</v>
      </c>
      <c r="DX31" s="6"/>
      <c r="DY31" s="6"/>
      <c r="DZ31" s="6">
        <f t="shared" ref="DZ31:EG31" si="39">SUM(DZ$2:DZ$30)</f>
        <v>10</v>
      </c>
      <c r="EA31" s="6">
        <f t="shared" si="39"/>
        <v>13</v>
      </c>
      <c r="EB31" s="6">
        <f t="shared" si="39"/>
        <v>17</v>
      </c>
      <c r="EC31" s="6">
        <f t="shared" si="39"/>
        <v>7</v>
      </c>
      <c r="ED31" s="6">
        <f t="shared" si="39"/>
        <v>12</v>
      </c>
      <c r="EE31" s="6">
        <f t="shared" si="39"/>
        <v>16</v>
      </c>
      <c r="EF31" s="6">
        <f t="shared" si="39"/>
        <v>0</v>
      </c>
      <c r="EG31" s="6">
        <f t="shared" si="39"/>
        <v>2</v>
      </c>
    </row>
    <row r="32" spans="1:137">
      <c r="AB32" t="str">
        <f>V33</f>
        <v>Player</v>
      </c>
      <c r="AC32" s="38">
        <f>V44</f>
        <v>0</v>
      </c>
      <c r="AD32" s="2">
        <f>V39</f>
        <v>-0.14311594202898548</v>
      </c>
      <c r="ED32">
        <f>COUNT(ED$2:ED$30)</f>
        <v>4</v>
      </c>
      <c r="EE32">
        <f t="shared" ref="EE32:EG32" si="40">COUNT(EE$2:EE$30)</f>
        <v>6</v>
      </c>
      <c r="EF32">
        <f t="shared" si="40"/>
        <v>5</v>
      </c>
      <c r="EG32">
        <f t="shared" si="40"/>
        <v>2</v>
      </c>
    </row>
    <row r="33" spans="1:70">
      <c r="A33" t="s">
        <v>122</v>
      </c>
      <c r="B33">
        <f>COUNTIF($Z$2:$Z$30,"Us hold")</f>
        <v>4</v>
      </c>
      <c r="E33" t="s">
        <v>170</v>
      </c>
      <c r="F33" s="9"/>
      <c r="G33" s="9"/>
      <c r="H33" s="10" t="str">
        <f>H1</f>
        <v>Jonny</v>
      </c>
      <c r="I33" s="10" t="str">
        <f t="shared" ref="I33:W33" si="41">I1</f>
        <v>Marius</v>
      </c>
      <c r="J33" s="10" t="str">
        <f t="shared" si="41"/>
        <v>Max</v>
      </c>
      <c r="K33" s="10" t="str">
        <f t="shared" si="41"/>
        <v>Dan</v>
      </c>
      <c r="L33" s="10" t="str">
        <f t="shared" si="41"/>
        <v>Apat</v>
      </c>
      <c r="M33" s="10" t="str">
        <f t="shared" si="41"/>
        <v>Ed</v>
      </c>
      <c r="N33" s="10" t="str">
        <f t="shared" si="41"/>
        <v>Joe</v>
      </c>
      <c r="O33" s="10" t="str">
        <f t="shared" si="41"/>
        <v>Nate</v>
      </c>
      <c r="P33" s="10" t="str">
        <f t="shared" si="41"/>
        <v>Matt</v>
      </c>
      <c r="Q33" s="10" t="str">
        <f t="shared" si="41"/>
        <v>Player</v>
      </c>
      <c r="R33" s="10" t="str">
        <f t="shared" si="41"/>
        <v>Player</v>
      </c>
      <c r="S33" s="10" t="str">
        <f t="shared" si="41"/>
        <v>Player</v>
      </c>
      <c r="T33" s="10" t="str">
        <f t="shared" si="41"/>
        <v>Player</v>
      </c>
      <c r="U33" s="10" t="str">
        <f t="shared" si="41"/>
        <v>Player</v>
      </c>
      <c r="V33" s="10" t="str">
        <f t="shared" si="41"/>
        <v>Player</v>
      </c>
      <c r="W33" s="10" t="str">
        <f t="shared" si="41"/>
        <v>Player</v>
      </c>
      <c r="AB33" t="str">
        <f>W33</f>
        <v>Player</v>
      </c>
      <c r="AC33" s="38">
        <f>W44</f>
        <v>0</v>
      </c>
      <c r="AD33" s="2">
        <f>W39</f>
        <v>-0.14311594202898548</v>
      </c>
      <c r="AH33" t="s">
        <v>171</v>
      </c>
      <c r="BA33" t="s">
        <v>172</v>
      </c>
    </row>
    <row r="34" spans="1:70">
      <c r="A34" t="s">
        <v>123</v>
      </c>
      <c r="B34">
        <f>COUNTIF($Z$2:$Z$30,"Op break")</f>
        <v>2</v>
      </c>
      <c r="F34" s="19" t="s">
        <v>173</v>
      </c>
      <c r="G34" s="19"/>
      <c r="H34" s="21">
        <f>AI46</f>
        <v>0.4</v>
      </c>
      <c r="I34" s="21">
        <f t="shared" ref="I34:W34" si="42">AJ46</f>
        <v>0</v>
      </c>
      <c r="J34" s="21">
        <f t="shared" si="42"/>
        <v>0.47619047619047616</v>
      </c>
      <c r="K34" s="21">
        <f t="shared" si="42"/>
        <v>0.47058823529411764</v>
      </c>
      <c r="L34" s="21">
        <f t="shared" si="42"/>
        <v>0.4</v>
      </c>
      <c r="M34" s="21">
        <f t="shared" si="42"/>
        <v>0.4</v>
      </c>
      <c r="N34" s="21">
        <f t="shared" si="42"/>
        <v>0.42857142857142855</v>
      </c>
      <c r="O34" s="21">
        <f t="shared" si="42"/>
        <v>0.41176470588235292</v>
      </c>
      <c r="P34" s="21">
        <f t="shared" si="42"/>
        <v>0.5</v>
      </c>
      <c r="Q34" s="21">
        <f t="shared" si="42"/>
        <v>0</v>
      </c>
      <c r="R34" s="21">
        <f t="shared" si="42"/>
        <v>0</v>
      </c>
      <c r="S34" s="21">
        <f t="shared" si="42"/>
        <v>0</v>
      </c>
      <c r="T34" s="21">
        <f t="shared" si="42"/>
        <v>0</v>
      </c>
      <c r="U34" s="21">
        <f t="shared" si="42"/>
        <v>0</v>
      </c>
      <c r="V34" s="21">
        <f t="shared" si="42"/>
        <v>0</v>
      </c>
      <c r="W34" s="21">
        <f t="shared" si="42"/>
        <v>0</v>
      </c>
      <c r="AH34" s="9" t="s">
        <v>174</v>
      </c>
      <c r="AI34" s="10" t="str">
        <f>AI1</f>
        <v>Jonny</v>
      </c>
      <c r="AJ34" s="10" t="str">
        <f t="shared" ref="AJ34:AX34" si="43">AJ1</f>
        <v>Marius</v>
      </c>
      <c r="AK34" s="10" t="str">
        <f t="shared" si="43"/>
        <v>Max</v>
      </c>
      <c r="AL34" s="10" t="str">
        <f t="shared" si="43"/>
        <v>Dan</v>
      </c>
      <c r="AM34" s="10" t="str">
        <f t="shared" si="43"/>
        <v>Apat</v>
      </c>
      <c r="AN34" s="10" t="str">
        <f t="shared" si="43"/>
        <v>Ed</v>
      </c>
      <c r="AO34" s="10" t="str">
        <f t="shared" si="43"/>
        <v>Joe</v>
      </c>
      <c r="AP34" s="10" t="str">
        <f t="shared" si="43"/>
        <v>Nate</v>
      </c>
      <c r="AQ34" s="10" t="str">
        <f t="shared" si="43"/>
        <v>Matt</v>
      </c>
      <c r="AR34" s="10" t="str">
        <f t="shared" si="43"/>
        <v>Player</v>
      </c>
      <c r="AS34" s="10" t="str">
        <f t="shared" si="43"/>
        <v>Player</v>
      </c>
      <c r="AT34" s="10" t="str">
        <f t="shared" si="43"/>
        <v>Player</v>
      </c>
      <c r="AU34" s="10" t="str">
        <f t="shared" si="43"/>
        <v>Player</v>
      </c>
      <c r="AV34" s="10" t="str">
        <f t="shared" si="43"/>
        <v>Player</v>
      </c>
      <c r="AW34" s="10" t="str">
        <f t="shared" si="43"/>
        <v>Player</v>
      </c>
      <c r="AX34" s="10" t="str">
        <f t="shared" si="43"/>
        <v>Player</v>
      </c>
      <c r="AY34" s="36"/>
      <c r="BA34" s="9" t="s">
        <v>174</v>
      </c>
      <c r="BB34" s="10" t="s">
        <v>8</v>
      </c>
      <c r="BC34" s="10" t="s">
        <v>9</v>
      </c>
      <c r="BD34" s="10" t="s">
        <v>10</v>
      </c>
      <c r="BE34" s="10" t="s">
        <v>11</v>
      </c>
      <c r="BF34" s="10" t="s">
        <v>12</v>
      </c>
      <c r="BG34" s="10" t="s">
        <v>13</v>
      </c>
      <c r="BH34" s="10" t="s">
        <v>14</v>
      </c>
      <c r="BI34" s="10" t="s">
        <v>15</v>
      </c>
      <c r="BJ34" s="10" t="s">
        <v>16</v>
      </c>
      <c r="BK34" s="10" t="s">
        <v>17</v>
      </c>
      <c r="BL34" s="10" t="s">
        <v>18</v>
      </c>
      <c r="BM34" s="10" t="s">
        <v>19</v>
      </c>
      <c r="BN34" s="10" t="s">
        <v>20</v>
      </c>
      <c r="BO34" s="10" t="s">
        <v>21</v>
      </c>
      <c r="BP34" s="10" t="s">
        <v>22</v>
      </c>
      <c r="BQ34" s="10" t="s">
        <v>23</v>
      </c>
      <c r="BR34" s="36"/>
    </row>
    <row r="35" spans="1:70">
      <c r="A35" t="s">
        <v>124</v>
      </c>
      <c r="B35">
        <f>COUNTIF($Z$2:$Z$30,"Us break")</f>
        <v>6</v>
      </c>
      <c r="F35" s="20" t="s">
        <v>175</v>
      </c>
      <c r="G35" s="20"/>
      <c r="H35" s="22">
        <f>BB46</f>
        <v>0.5</v>
      </c>
      <c r="I35" s="22">
        <f t="shared" ref="I35:W35" si="44">BC46</f>
        <v>0.47619047619047616</v>
      </c>
      <c r="J35" s="22">
        <f t="shared" si="44"/>
        <v>0</v>
      </c>
      <c r="K35" s="22">
        <f t="shared" si="44"/>
        <v>0.33333333333333331</v>
      </c>
      <c r="L35" s="22">
        <f t="shared" si="44"/>
        <v>0.46153846153846156</v>
      </c>
      <c r="M35" s="22">
        <f t="shared" si="44"/>
        <v>0.44444444444444442</v>
      </c>
      <c r="N35" s="22">
        <f t="shared" si="44"/>
        <v>0.44444444444444442</v>
      </c>
      <c r="O35" s="22">
        <f t="shared" si="44"/>
        <v>0.5</v>
      </c>
      <c r="P35" s="22">
        <f t="shared" si="44"/>
        <v>0.33333333333333331</v>
      </c>
      <c r="Q35" s="22">
        <f t="shared" si="44"/>
        <v>0.43478260869565216</v>
      </c>
      <c r="R35" s="22">
        <f t="shared" si="44"/>
        <v>0.43478260869565216</v>
      </c>
      <c r="S35" s="22">
        <f t="shared" si="44"/>
        <v>0.43478260869565216</v>
      </c>
      <c r="T35" s="22">
        <f t="shared" si="44"/>
        <v>0.43478260869565216</v>
      </c>
      <c r="U35" s="22">
        <f t="shared" si="44"/>
        <v>0.43478260869565216</v>
      </c>
      <c r="V35" s="22">
        <f t="shared" si="44"/>
        <v>0.43478260869565216</v>
      </c>
      <c r="W35" s="22">
        <f t="shared" si="44"/>
        <v>0.43478260869565216</v>
      </c>
      <c r="AH35" s="19" t="s">
        <v>146</v>
      </c>
      <c r="AI35" s="12">
        <f>AI$31</f>
        <v>6</v>
      </c>
      <c r="AJ35" s="12">
        <f t="shared" ref="AJ35:AX35" si="45">AJ$31</f>
        <v>0</v>
      </c>
      <c r="AK35" s="12">
        <f t="shared" si="45"/>
        <v>10</v>
      </c>
      <c r="AL35" s="12">
        <f t="shared" si="45"/>
        <v>8</v>
      </c>
      <c r="AM35" s="12">
        <f t="shared" si="45"/>
        <v>4</v>
      </c>
      <c r="AN35" s="12">
        <f t="shared" si="45"/>
        <v>2</v>
      </c>
      <c r="AO35" s="12">
        <f t="shared" si="45"/>
        <v>6</v>
      </c>
      <c r="AP35" s="12">
        <f t="shared" si="45"/>
        <v>7</v>
      </c>
      <c r="AQ35" s="12">
        <f t="shared" si="45"/>
        <v>7</v>
      </c>
      <c r="AR35" s="12">
        <f t="shared" si="45"/>
        <v>0</v>
      </c>
      <c r="AS35" s="12">
        <f t="shared" si="45"/>
        <v>0</v>
      </c>
      <c r="AT35" s="12">
        <f t="shared" si="45"/>
        <v>0</v>
      </c>
      <c r="AU35" s="12">
        <f t="shared" si="45"/>
        <v>0</v>
      </c>
      <c r="AV35" s="12">
        <f t="shared" si="45"/>
        <v>0</v>
      </c>
      <c r="AW35" s="12">
        <f t="shared" si="45"/>
        <v>0</v>
      </c>
      <c r="AX35" s="12">
        <f t="shared" si="45"/>
        <v>0</v>
      </c>
      <c r="BA35" s="19" t="s">
        <v>146</v>
      </c>
      <c r="BB35" s="12">
        <f>$B17-AI35</f>
        <v>4</v>
      </c>
      <c r="BC35" s="12">
        <f t="shared" ref="BC35:BQ38" si="46">$B17-AJ35</f>
        <v>10</v>
      </c>
      <c r="BD35" s="12">
        <f t="shared" si="46"/>
        <v>0</v>
      </c>
      <c r="BE35" s="12">
        <f t="shared" si="46"/>
        <v>2</v>
      </c>
      <c r="BF35" s="12">
        <f t="shared" si="46"/>
        <v>6</v>
      </c>
      <c r="BG35" s="12">
        <f t="shared" si="46"/>
        <v>8</v>
      </c>
      <c r="BH35" s="12">
        <f t="shared" si="46"/>
        <v>4</v>
      </c>
      <c r="BI35" s="12">
        <f t="shared" si="46"/>
        <v>3</v>
      </c>
      <c r="BJ35" s="12">
        <f t="shared" si="46"/>
        <v>3</v>
      </c>
      <c r="BK35" s="12">
        <f t="shared" si="46"/>
        <v>10</v>
      </c>
      <c r="BL35" s="12">
        <f t="shared" si="46"/>
        <v>10</v>
      </c>
      <c r="BM35" s="12">
        <f t="shared" si="46"/>
        <v>10</v>
      </c>
      <c r="BN35" s="12">
        <f t="shared" si="46"/>
        <v>10</v>
      </c>
      <c r="BO35" s="12">
        <f t="shared" si="46"/>
        <v>10</v>
      </c>
      <c r="BP35" s="12">
        <f t="shared" si="46"/>
        <v>10</v>
      </c>
      <c r="BQ35" s="12">
        <f t="shared" si="46"/>
        <v>10</v>
      </c>
    </row>
    <row r="36" spans="1:70">
      <c r="A36" t="s">
        <v>125</v>
      </c>
      <c r="B36">
        <f>COUNTIF($Z$2:$Z$30,"Op hold")</f>
        <v>5</v>
      </c>
      <c r="F36" s="19" t="s">
        <v>176</v>
      </c>
      <c r="G36" s="19"/>
      <c r="H36" s="21">
        <f>AI47</f>
        <v>0.35294117647058826</v>
      </c>
      <c r="I36" s="21">
        <f t="shared" ref="I36:W36" si="47">AJ47</f>
        <v>1</v>
      </c>
      <c r="J36" s="21">
        <f t="shared" si="47"/>
        <v>0</v>
      </c>
      <c r="K36" s="21">
        <f t="shared" si="47"/>
        <v>0.1875</v>
      </c>
      <c r="L36" s="21">
        <f t="shared" si="47"/>
        <v>0.46666666666666667</v>
      </c>
      <c r="M36" s="21">
        <f t="shared" si="47"/>
        <v>0.5714285714285714</v>
      </c>
      <c r="N36" s="21">
        <f t="shared" si="47"/>
        <v>9.0909090909090912E-2</v>
      </c>
      <c r="O36" s="21">
        <f t="shared" si="47"/>
        <v>6.6666666666666666E-2</v>
      </c>
      <c r="P36" s="21">
        <f t="shared" si="47"/>
        <v>0.4</v>
      </c>
      <c r="Q36" s="21">
        <f t="shared" si="47"/>
        <v>0</v>
      </c>
      <c r="R36" s="21">
        <f t="shared" si="47"/>
        <v>0</v>
      </c>
      <c r="S36" s="21">
        <f t="shared" si="47"/>
        <v>0</v>
      </c>
      <c r="T36" s="21">
        <f t="shared" si="47"/>
        <v>0</v>
      </c>
      <c r="U36" s="21">
        <f t="shared" si="47"/>
        <v>0</v>
      </c>
      <c r="V36" s="21">
        <f t="shared" si="47"/>
        <v>0</v>
      </c>
      <c r="W36" s="21">
        <f t="shared" si="47"/>
        <v>0</v>
      </c>
      <c r="AH36" s="20" t="s">
        <v>104</v>
      </c>
      <c r="AI36" s="15">
        <f>CN$31</f>
        <v>6</v>
      </c>
      <c r="AJ36" s="15">
        <f t="shared" ref="AJ36:AX36" si="48">CO$31</f>
        <v>7</v>
      </c>
      <c r="AK36" s="15">
        <f t="shared" si="48"/>
        <v>0</v>
      </c>
      <c r="AL36" s="15">
        <f t="shared" si="48"/>
        <v>3</v>
      </c>
      <c r="AM36" s="15">
        <f t="shared" si="48"/>
        <v>7</v>
      </c>
      <c r="AN36" s="15">
        <f t="shared" si="48"/>
        <v>4</v>
      </c>
      <c r="AO36" s="15">
        <f t="shared" si="48"/>
        <v>1</v>
      </c>
      <c r="AP36" s="15">
        <f t="shared" si="48"/>
        <v>1</v>
      </c>
      <c r="AQ36" s="15">
        <f t="shared" si="48"/>
        <v>6</v>
      </c>
      <c r="AR36" s="15">
        <f t="shared" si="48"/>
        <v>0</v>
      </c>
      <c r="AS36" s="15">
        <f t="shared" si="48"/>
        <v>0</v>
      </c>
      <c r="AT36" s="15">
        <f t="shared" si="48"/>
        <v>0</v>
      </c>
      <c r="AU36" s="15">
        <f t="shared" si="48"/>
        <v>0</v>
      </c>
      <c r="AV36" s="15">
        <f t="shared" si="48"/>
        <v>0</v>
      </c>
      <c r="AW36" s="15">
        <f t="shared" si="48"/>
        <v>0</v>
      </c>
      <c r="AX36" s="15">
        <f t="shared" si="48"/>
        <v>0</v>
      </c>
      <c r="BA36" s="20" t="s">
        <v>104</v>
      </c>
      <c r="BB36" s="15">
        <f>$B18-AI36</f>
        <v>1</v>
      </c>
      <c r="BC36" s="15">
        <f t="shared" si="46"/>
        <v>0</v>
      </c>
      <c r="BD36" s="15">
        <f t="shared" si="46"/>
        <v>7</v>
      </c>
      <c r="BE36" s="15">
        <f t="shared" si="46"/>
        <v>4</v>
      </c>
      <c r="BF36" s="15">
        <f t="shared" si="46"/>
        <v>0</v>
      </c>
      <c r="BG36" s="15">
        <f t="shared" si="46"/>
        <v>3</v>
      </c>
      <c r="BH36" s="15">
        <f t="shared" si="46"/>
        <v>6</v>
      </c>
      <c r="BI36" s="15">
        <f t="shared" si="46"/>
        <v>6</v>
      </c>
      <c r="BJ36" s="15">
        <f t="shared" si="46"/>
        <v>1</v>
      </c>
      <c r="BK36" s="15">
        <f t="shared" si="46"/>
        <v>7</v>
      </c>
      <c r="BL36" s="15">
        <f t="shared" si="46"/>
        <v>7</v>
      </c>
      <c r="BM36" s="15">
        <f t="shared" si="46"/>
        <v>7</v>
      </c>
      <c r="BN36" s="15">
        <f t="shared" si="46"/>
        <v>7</v>
      </c>
      <c r="BO36" s="15">
        <f t="shared" si="46"/>
        <v>7</v>
      </c>
      <c r="BP36" s="15">
        <f t="shared" si="46"/>
        <v>7</v>
      </c>
      <c r="BQ36" s="15">
        <f t="shared" si="46"/>
        <v>7</v>
      </c>
    </row>
    <row r="37" spans="1:70">
      <c r="F37" s="20" t="s">
        <v>177</v>
      </c>
      <c r="G37" s="20"/>
      <c r="H37" s="22">
        <f>BB47</f>
        <v>0.14285714285714285</v>
      </c>
      <c r="I37" s="22">
        <f t="shared" ref="I37:W37" si="49">BC47</f>
        <v>0</v>
      </c>
      <c r="J37" s="22">
        <f t="shared" si="49"/>
        <v>1</v>
      </c>
      <c r="K37" s="22">
        <f t="shared" si="49"/>
        <v>0.5</v>
      </c>
      <c r="L37" s="22">
        <f t="shared" si="49"/>
        <v>0</v>
      </c>
      <c r="M37" s="22">
        <f t="shared" si="49"/>
        <v>0.17647058823529413</v>
      </c>
      <c r="N37" s="22">
        <f t="shared" si="49"/>
        <v>0.46153846153846156</v>
      </c>
      <c r="O37" s="22">
        <f t="shared" si="49"/>
        <v>0.66666666666666663</v>
      </c>
      <c r="P37" s="22">
        <f t="shared" si="49"/>
        <v>0.1111111111111111</v>
      </c>
      <c r="Q37" s="22">
        <f t="shared" si="49"/>
        <v>0.29166666666666669</v>
      </c>
      <c r="R37" s="22">
        <f t="shared" si="49"/>
        <v>0.29166666666666669</v>
      </c>
      <c r="S37" s="22">
        <f t="shared" si="49"/>
        <v>0.29166666666666669</v>
      </c>
      <c r="T37" s="22">
        <f t="shared" si="49"/>
        <v>0.29166666666666669</v>
      </c>
      <c r="U37" s="22">
        <f t="shared" si="49"/>
        <v>0.29166666666666669</v>
      </c>
      <c r="V37" s="22">
        <f t="shared" si="49"/>
        <v>0.29166666666666669</v>
      </c>
      <c r="W37" s="22">
        <f t="shared" si="49"/>
        <v>0.29166666666666669</v>
      </c>
      <c r="AH37" s="19" t="s">
        <v>178</v>
      </c>
      <c r="AI37" s="12">
        <f>BU$31</f>
        <v>11</v>
      </c>
      <c r="AJ37" s="12">
        <f t="shared" ref="AJ37:AX37" si="50">BV$31</f>
        <v>0</v>
      </c>
      <c r="AK37" s="12">
        <f t="shared" si="50"/>
        <v>17</v>
      </c>
      <c r="AL37" s="12">
        <f t="shared" si="50"/>
        <v>13</v>
      </c>
      <c r="AM37" s="12">
        <f t="shared" si="50"/>
        <v>8</v>
      </c>
      <c r="AN37" s="12">
        <f t="shared" si="50"/>
        <v>3</v>
      </c>
      <c r="AO37" s="12">
        <f t="shared" si="50"/>
        <v>10</v>
      </c>
      <c r="AP37" s="12">
        <f t="shared" si="50"/>
        <v>14</v>
      </c>
      <c r="AQ37" s="12">
        <f t="shared" si="50"/>
        <v>9</v>
      </c>
      <c r="AR37" s="12">
        <f t="shared" si="50"/>
        <v>0</v>
      </c>
      <c r="AS37" s="12">
        <f t="shared" si="50"/>
        <v>0</v>
      </c>
      <c r="AT37" s="12">
        <f t="shared" si="50"/>
        <v>0</v>
      </c>
      <c r="AU37" s="12">
        <f t="shared" si="50"/>
        <v>0</v>
      </c>
      <c r="AV37" s="12">
        <f t="shared" si="50"/>
        <v>0</v>
      </c>
      <c r="AW37" s="12">
        <f t="shared" si="50"/>
        <v>0</v>
      </c>
      <c r="AX37" s="12">
        <f t="shared" si="50"/>
        <v>0</v>
      </c>
      <c r="BA37" s="19" t="s">
        <v>178</v>
      </c>
      <c r="BB37" s="12">
        <f>$B19-AI37</f>
        <v>6</v>
      </c>
      <c r="BC37" s="12">
        <f t="shared" si="46"/>
        <v>17</v>
      </c>
      <c r="BD37" s="12">
        <f t="shared" si="46"/>
        <v>0</v>
      </c>
      <c r="BE37" s="12">
        <f t="shared" si="46"/>
        <v>4</v>
      </c>
      <c r="BF37" s="12">
        <f t="shared" si="46"/>
        <v>9</v>
      </c>
      <c r="BG37" s="12">
        <f t="shared" si="46"/>
        <v>14</v>
      </c>
      <c r="BH37" s="12">
        <f t="shared" si="46"/>
        <v>7</v>
      </c>
      <c r="BI37" s="12">
        <f t="shared" si="46"/>
        <v>3</v>
      </c>
      <c r="BJ37" s="12">
        <f t="shared" si="46"/>
        <v>8</v>
      </c>
      <c r="BK37" s="12">
        <f t="shared" si="46"/>
        <v>17</v>
      </c>
      <c r="BL37" s="12">
        <f t="shared" si="46"/>
        <v>17</v>
      </c>
      <c r="BM37" s="12">
        <f t="shared" si="46"/>
        <v>17</v>
      </c>
      <c r="BN37" s="12">
        <f t="shared" si="46"/>
        <v>17</v>
      </c>
      <c r="BO37" s="12">
        <f t="shared" si="46"/>
        <v>17</v>
      </c>
      <c r="BP37" s="12">
        <f t="shared" si="46"/>
        <v>17</v>
      </c>
      <c r="BQ37" s="12">
        <f t="shared" si="46"/>
        <v>17</v>
      </c>
    </row>
    <row r="38" spans="1:70">
      <c r="A38" t="s">
        <v>126</v>
      </c>
      <c r="B38" s="2">
        <f>B33/B12</f>
        <v>0.66666666666666674</v>
      </c>
      <c r="F38" s="19" t="s">
        <v>179</v>
      </c>
      <c r="G38" s="19"/>
      <c r="H38" s="21">
        <f>H34-H36</f>
        <v>4.7058823529411764E-2</v>
      </c>
      <c r="I38" s="21">
        <f t="shared" ref="I38:W38" si="51">I34-I36</f>
        <v>-1</v>
      </c>
      <c r="J38" s="21">
        <f t="shared" si="51"/>
        <v>0.47619047619047616</v>
      </c>
      <c r="K38" s="21">
        <f t="shared" si="51"/>
        <v>0.28308823529411764</v>
      </c>
      <c r="L38" s="21">
        <f t="shared" si="51"/>
        <v>-6.6666666666666652E-2</v>
      </c>
      <c r="M38" s="21">
        <f t="shared" si="51"/>
        <v>-0.17142857142857137</v>
      </c>
      <c r="N38" s="21">
        <f t="shared" si="51"/>
        <v>0.33766233766233766</v>
      </c>
      <c r="O38" s="21">
        <f t="shared" si="51"/>
        <v>0.34509803921568627</v>
      </c>
      <c r="P38" s="21">
        <f t="shared" si="51"/>
        <v>9.9999999999999978E-2</v>
      </c>
      <c r="Q38" s="21">
        <f t="shared" si="51"/>
        <v>0</v>
      </c>
      <c r="R38" s="21">
        <f t="shared" si="51"/>
        <v>0</v>
      </c>
      <c r="S38" s="21">
        <f t="shared" si="51"/>
        <v>0</v>
      </c>
      <c r="T38" s="21">
        <f t="shared" si="51"/>
        <v>0</v>
      </c>
      <c r="U38" s="21">
        <f t="shared" si="51"/>
        <v>0</v>
      </c>
      <c r="V38" s="21">
        <f t="shared" si="51"/>
        <v>0</v>
      </c>
      <c r="W38" s="21">
        <f t="shared" si="51"/>
        <v>0</v>
      </c>
      <c r="AH38" s="20" t="s">
        <v>180</v>
      </c>
      <c r="AI38" s="15">
        <f>BB$31</f>
        <v>9</v>
      </c>
      <c r="AJ38" s="15">
        <f t="shared" ref="AJ38:AX38" si="52">BC$31</f>
        <v>2</v>
      </c>
      <c r="AK38" s="15">
        <f t="shared" si="52"/>
        <v>11</v>
      </c>
      <c r="AL38" s="15">
        <f t="shared" si="52"/>
        <v>9</v>
      </c>
      <c r="AM38" s="15">
        <f t="shared" si="52"/>
        <v>6</v>
      </c>
      <c r="AN38" s="15">
        <f t="shared" si="52"/>
        <v>3</v>
      </c>
      <c r="AO38" s="15">
        <f t="shared" si="52"/>
        <v>8</v>
      </c>
      <c r="AP38" s="15">
        <f t="shared" si="52"/>
        <v>10</v>
      </c>
      <c r="AQ38" s="15">
        <f t="shared" si="52"/>
        <v>7</v>
      </c>
      <c r="AR38" s="15">
        <f t="shared" si="52"/>
        <v>0</v>
      </c>
      <c r="AS38" s="15">
        <f t="shared" si="52"/>
        <v>0</v>
      </c>
      <c r="AT38" s="15">
        <f t="shared" si="52"/>
        <v>0</v>
      </c>
      <c r="AU38" s="15">
        <f t="shared" si="52"/>
        <v>0</v>
      </c>
      <c r="AV38" s="15">
        <f t="shared" si="52"/>
        <v>0</v>
      </c>
      <c r="AW38" s="15">
        <f t="shared" si="52"/>
        <v>0</v>
      </c>
      <c r="AX38" s="15">
        <f t="shared" si="52"/>
        <v>0</v>
      </c>
      <c r="BA38" s="20" t="s">
        <v>180</v>
      </c>
      <c r="BB38" s="15">
        <f>$B20-AI38</f>
        <v>4</v>
      </c>
      <c r="BC38" s="15">
        <f t="shared" si="46"/>
        <v>11</v>
      </c>
      <c r="BD38" s="15">
        <f t="shared" si="46"/>
        <v>2</v>
      </c>
      <c r="BE38" s="15">
        <f t="shared" si="46"/>
        <v>4</v>
      </c>
      <c r="BF38" s="15">
        <f t="shared" si="46"/>
        <v>7</v>
      </c>
      <c r="BG38" s="15">
        <f t="shared" si="46"/>
        <v>10</v>
      </c>
      <c r="BH38" s="15">
        <f t="shared" si="46"/>
        <v>5</v>
      </c>
      <c r="BI38" s="15">
        <f t="shared" si="46"/>
        <v>3</v>
      </c>
      <c r="BJ38" s="15">
        <f t="shared" si="46"/>
        <v>6</v>
      </c>
      <c r="BK38" s="15">
        <f t="shared" si="46"/>
        <v>13</v>
      </c>
      <c r="BL38" s="15">
        <f t="shared" si="46"/>
        <v>13</v>
      </c>
      <c r="BM38" s="15">
        <f t="shared" si="46"/>
        <v>13</v>
      </c>
      <c r="BN38" s="15">
        <f t="shared" si="46"/>
        <v>13</v>
      </c>
      <c r="BO38" s="15">
        <f t="shared" si="46"/>
        <v>13</v>
      </c>
      <c r="BP38" s="15">
        <f t="shared" si="46"/>
        <v>13</v>
      </c>
      <c r="BQ38" s="15">
        <f t="shared" si="46"/>
        <v>13</v>
      </c>
    </row>
    <row r="39" spans="1:70">
      <c r="A39" t="s">
        <v>127</v>
      </c>
      <c r="B39" s="2">
        <f>1-B38</f>
        <v>0.33333333333333326</v>
      </c>
      <c r="F39" s="20" t="s">
        <v>181</v>
      </c>
      <c r="G39" s="20"/>
      <c r="H39" s="22">
        <f>H38+H37-H35</f>
        <v>-0.31008403361344539</v>
      </c>
      <c r="I39" s="22">
        <f t="shared" ref="I39:W39" si="53">I38+I37-I35</f>
        <v>-1.4761904761904763</v>
      </c>
      <c r="J39" s="22">
        <f t="shared" si="53"/>
        <v>1.4761904761904763</v>
      </c>
      <c r="K39" s="22">
        <f t="shared" si="53"/>
        <v>0.44975490196078433</v>
      </c>
      <c r="L39" s="22">
        <f t="shared" si="53"/>
        <v>-0.52820512820512822</v>
      </c>
      <c r="M39" s="22">
        <f t="shared" si="53"/>
        <v>-0.43940242763772164</v>
      </c>
      <c r="N39" s="22">
        <f t="shared" si="53"/>
        <v>0.35475635475635481</v>
      </c>
      <c r="O39" s="22">
        <f t="shared" si="53"/>
        <v>0.5117647058823529</v>
      </c>
      <c r="P39" s="22">
        <f t="shared" si="53"/>
        <v>-0.12222222222222223</v>
      </c>
      <c r="Q39" s="22">
        <f t="shared" si="53"/>
        <v>-0.14311594202898548</v>
      </c>
      <c r="R39" s="22">
        <f t="shared" si="53"/>
        <v>-0.14311594202898548</v>
      </c>
      <c r="S39" s="22">
        <f t="shared" si="53"/>
        <v>-0.14311594202898548</v>
      </c>
      <c r="T39" s="22">
        <f t="shared" si="53"/>
        <v>-0.14311594202898548</v>
      </c>
      <c r="U39" s="22">
        <f t="shared" si="53"/>
        <v>-0.14311594202898548</v>
      </c>
      <c r="V39" s="22">
        <f t="shared" si="53"/>
        <v>-0.14311594202898548</v>
      </c>
      <c r="W39" s="22">
        <f t="shared" si="53"/>
        <v>-0.14311594202898548</v>
      </c>
      <c r="AH39" s="19" t="s">
        <v>182</v>
      </c>
      <c r="AI39" s="12">
        <f>H$31</f>
        <v>12</v>
      </c>
      <c r="AJ39" s="12">
        <f t="shared" ref="AJ39:AX39" si="54">I$31</f>
        <v>7</v>
      </c>
      <c r="AK39" s="12">
        <f t="shared" si="54"/>
        <v>10</v>
      </c>
      <c r="AL39" s="12">
        <f t="shared" si="54"/>
        <v>11</v>
      </c>
      <c r="AM39" s="12">
        <f t="shared" si="54"/>
        <v>11</v>
      </c>
      <c r="AN39" s="12">
        <f t="shared" si="54"/>
        <v>6</v>
      </c>
      <c r="AO39" s="12">
        <f t="shared" si="54"/>
        <v>7</v>
      </c>
      <c r="AP39" s="12">
        <f t="shared" si="54"/>
        <v>8</v>
      </c>
      <c r="AQ39" s="12">
        <f t="shared" si="54"/>
        <v>13</v>
      </c>
      <c r="AR39" s="12">
        <f t="shared" si="54"/>
        <v>0</v>
      </c>
      <c r="AS39" s="12">
        <f t="shared" si="54"/>
        <v>0</v>
      </c>
      <c r="AT39" s="12">
        <f t="shared" si="54"/>
        <v>0</v>
      </c>
      <c r="AU39" s="12">
        <f t="shared" si="54"/>
        <v>0</v>
      </c>
      <c r="AV39" s="12">
        <f t="shared" si="54"/>
        <v>0</v>
      </c>
      <c r="AW39" s="12">
        <f t="shared" si="54"/>
        <v>0</v>
      </c>
      <c r="AX39" s="12">
        <f t="shared" si="54"/>
        <v>0</v>
      </c>
      <c r="BA39" s="19" t="s">
        <v>182</v>
      </c>
      <c r="BB39" s="12">
        <f>$B10-AI39</f>
        <v>5</v>
      </c>
      <c r="BC39" s="12">
        <f t="shared" ref="BC39:BQ39" si="55">$B10-AJ39</f>
        <v>10</v>
      </c>
      <c r="BD39" s="12">
        <f t="shared" si="55"/>
        <v>7</v>
      </c>
      <c r="BE39" s="12">
        <f t="shared" si="55"/>
        <v>6</v>
      </c>
      <c r="BF39" s="12">
        <f t="shared" si="55"/>
        <v>6</v>
      </c>
      <c r="BG39" s="12">
        <f t="shared" si="55"/>
        <v>11</v>
      </c>
      <c r="BH39" s="12">
        <f t="shared" si="55"/>
        <v>10</v>
      </c>
      <c r="BI39" s="12">
        <f t="shared" si="55"/>
        <v>9</v>
      </c>
      <c r="BJ39" s="12">
        <f t="shared" si="55"/>
        <v>4</v>
      </c>
      <c r="BK39" s="12">
        <f t="shared" si="55"/>
        <v>17</v>
      </c>
      <c r="BL39" s="12">
        <f t="shared" si="55"/>
        <v>17</v>
      </c>
      <c r="BM39" s="12">
        <f t="shared" si="55"/>
        <v>17</v>
      </c>
      <c r="BN39" s="12">
        <f t="shared" si="55"/>
        <v>17</v>
      </c>
      <c r="BO39" s="12">
        <f t="shared" si="55"/>
        <v>17</v>
      </c>
      <c r="BP39" s="12">
        <f t="shared" si="55"/>
        <v>17</v>
      </c>
      <c r="BQ39" s="12">
        <f t="shared" si="55"/>
        <v>17</v>
      </c>
    </row>
    <row r="40" spans="1:70">
      <c r="A40" t="s">
        <v>128</v>
      </c>
      <c r="B40" s="2">
        <f>B35/(B10-B12)</f>
        <v>0.54545454545454541</v>
      </c>
      <c r="F40" s="19" t="s">
        <v>102</v>
      </c>
      <c r="G40" s="19"/>
      <c r="H40" s="21">
        <f t="shared" ref="H40:W41" si="56">$B$13/2*AI46</f>
        <v>9.4</v>
      </c>
      <c r="I40" s="21">
        <f t="shared" si="56"/>
        <v>0</v>
      </c>
      <c r="J40" s="21">
        <f t="shared" si="56"/>
        <v>11.19047619047619</v>
      </c>
      <c r="K40" s="21">
        <f t="shared" si="56"/>
        <v>11.058823529411764</v>
      </c>
      <c r="L40" s="21">
        <f t="shared" si="56"/>
        <v>9.4</v>
      </c>
      <c r="M40" s="21">
        <f t="shared" si="56"/>
        <v>9.4</v>
      </c>
      <c r="N40" s="21">
        <f t="shared" si="56"/>
        <v>10.071428571428571</v>
      </c>
      <c r="O40" s="21">
        <f t="shared" si="56"/>
        <v>9.6764705882352935</v>
      </c>
      <c r="P40" s="21">
        <f t="shared" si="56"/>
        <v>11.75</v>
      </c>
      <c r="Q40" s="21">
        <f t="shared" si="56"/>
        <v>0</v>
      </c>
      <c r="R40" s="21">
        <f t="shared" si="56"/>
        <v>0</v>
      </c>
      <c r="S40" s="21">
        <f t="shared" si="56"/>
        <v>0</v>
      </c>
      <c r="T40" s="21">
        <f t="shared" si="56"/>
        <v>0</v>
      </c>
      <c r="U40" s="21">
        <f t="shared" si="56"/>
        <v>0</v>
      </c>
      <c r="V40" s="21">
        <f t="shared" si="56"/>
        <v>0</v>
      </c>
      <c r="W40" s="21">
        <f t="shared" si="56"/>
        <v>0</v>
      </c>
      <c r="AH40" s="20" t="s">
        <v>183</v>
      </c>
      <c r="AI40" s="15">
        <f>DF$31</f>
        <v>4</v>
      </c>
      <c r="AJ40" s="15">
        <f t="shared" ref="AJ40:AX40" si="57">DG$31</f>
        <v>2</v>
      </c>
      <c r="AK40" s="15">
        <f t="shared" si="57"/>
        <v>4</v>
      </c>
      <c r="AL40" s="15">
        <f t="shared" si="57"/>
        <v>4</v>
      </c>
      <c r="AM40" s="15">
        <f t="shared" si="57"/>
        <v>2</v>
      </c>
      <c r="AN40" s="15">
        <f t="shared" si="57"/>
        <v>2</v>
      </c>
      <c r="AO40" s="15">
        <f t="shared" si="57"/>
        <v>4</v>
      </c>
      <c r="AP40" s="15">
        <f t="shared" si="57"/>
        <v>3</v>
      </c>
      <c r="AQ40" s="15">
        <f t="shared" si="57"/>
        <v>5</v>
      </c>
      <c r="AR40" s="15">
        <f t="shared" si="57"/>
        <v>0</v>
      </c>
      <c r="AS40" s="15">
        <f t="shared" si="57"/>
        <v>0</v>
      </c>
      <c r="AT40" s="15">
        <f t="shared" si="57"/>
        <v>0</v>
      </c>
      <c r="AU40" s="15">
        <f t="shared" si="57"/>
        <v>0</v>
      </c>
      <c r="AV40" s="15">
        <f t="shared" si="57"/>
        <v>0</v>
      </c>
      <c r="AW40" s="15">
        <f t="shared" si="57"/>
        <v>0</v>
      </c>
      <c r="AX40" s="15">
        <f t="shared" si="57"/>
        <v>0</v>
      </c>
      <c r="BA40" s="20" t="s">
        <v>183</v>
      </c>
      <c r="BB40" s="15">
        <f>$B12-AI40</f>
        <v>1.9999999999999991</v>
      </c>
      <c r="BC40" s="15">
        <f t="shared" ref="BC40:BQ40" si="58">$B12-AJ40</f>
        <v>3.9999999999999991</v>
      </c>
      <c r="BD40" s="15">
        <f t="shared" si="58"/>
        <v>1.9999999999999991</v>
      </c>
      <c r="BE40" s="15">
        <f t="shared" si="58"/>
        <v>1.9999999999999991</v>
      </c>
      <c r="BF40" s="15">
        <f t="shared" si="58"/>
        <v>3.9999999999999991</v>
      </c>
      <c r="BG40" s="15">
        <f t="shared" si="58"/>
        <v>3.9999999999999991</v>
      </c>
      <c r="BH40" s="15">
        <f t="shared" si="58"/>
        <v>1.9999999999999991</v>
      </c>
      <c r="BI40" s="15">
        <f t="shared" si="58"/>
        <v>2.9999999999999991</v>
      </c>
      <c r="BJ40" s="15">
        <f t="shared" si="58"/>
        <v>0.99999999999999911</v>
      </c>
      <c r="BK40" s="15">
        <f t="shared" si="58"/>
        <v>5.9999999999999991</v>
      </c>
      <c r="BL40" s="15">
        <f t="shared" si="58"/>
        <v>5.9999999999999991</v>
      </c>
      <c r="BM40" s="15">
        <f t="shared" si="58"/>
        <v>5.9999999999999991</v>
      </c>
      <c r="BN40" s="15">
        <f t="shared" si="58"/>
        <v>5.9999999999999991</v>
      </c>
      <c r="BO40" s="15">
        <f t="shared" si="58"/>
        <v>5.9999999999999991</v>
      </c>
      <c r="BP40" s="15">
        <f t="shared" si="58"/>
        <v>5.9999999999999991</v>
      </c>
      <c r="BQ40" s="15">
        <f t="shared" si="58"/>
        <v>5.9999999999999991</v>
      </c>
    </row>
    <row r="41" spans="1:70">
      <c r="A41" t="s">
        <v>130</v>
      </c>
      <c r="B41" s="2">
        <f>1-B40</f>
        <v>0.45454545454545459</v>
      </c>
      <c r="F41" s="20" t="s">
        <v>103</v>
      </c>
      <c r="G41" s="20"/>
      <c r="H41" s="22">
        <f t="shared" si="56"/>
        <v>8.2941176470588243</v>
      </c>
      <c r="I41" s="22">
        <f t="shared" si="56"/>
        <v>23.5</v>
      </c>
      <c r="J41" s="22">
        <f t="shared" si="56"/>
        <v>0</v>
      </c>
      <c r="K41" s="22">
        <f t="shared" si="56"/>
        <v>4.40625</v>
      </c>
      <c r="L41" s="22">
        <f t="shared" si="56"/>
        <v>10.966666666666667</v>
      </c>
      <c r="M41" s="22">
        <f t="shared" si="56"/>
        <v>13.428571428571427</v>
      </c>
      <c r="N41" s="22">
        <f t="shared" si="56"/>
        <v>2.1363636363636362</v>
      </c>
      <c r="O41" s="22">
        <f t="shared" si="56"/>
        <v>1.5666666666666667</v>
      </c>
      <c r="P41" s="22">
        <f t="shared" si="56"/>
        <v>9.4</v>
      </c>
      <c r="Q41" s="22">
        <f t="shared" si="56"/>
        <v>0</v>
      </c>
      <c r="R41" s="22">
        <f t="shared" si="56"/>
        <v>0</v>
      </c>
      <c r="S41" s="22">
        <f t="shared" si="56"/>
        <v>0</v>
      </c>
      <c r="T41" s="22">
        <f t="shared" si="56"/>
        <v>0</v>
      </c>
      <c r="U41" s="22">
        <f t="shared" si="56"/>
        <v>0</v>
      </c>
      <c r="V41" s="22">
        <f t="shared" si="56"/>
        <v>0</v>
      </c>
      <c r="W41" s="22">
        <f t="shared" si="56"/>
        <v>0</v>
      </c>
      <c r="AH41" s="19" t="s">
        <v>184</v>
      </c>
      <c r="AI41" s="12">
        <f>AI37+AI40</f>
        <v>15</v>
      </c>
      <c r="AJ41" s="12">
        <f t="shared" ref="AJ41:AX41" si="59">AJ37+AJ40</f>
        <v>2</v>
      </c>
      <c r="AK41" s="12">
        <f t="shared" si="59"/>
        <v>21</v>
      </c>
      <c r="AL41" s="12">
        <f t="shared" si="59"/>
        <v>17</v>
      </c>
      <c r="AM41" s="12">
        <f t="shared" si="59"/>
        <v>10</v>
      </c>
      <c r="AN41" s="12">
        <f t="shared" si="59"/>
        <v>5</v>
      </c>
      <c r="AO41" s="12">
        <f t="shared" si="59"/>
        <v>14</v>
      </c>
      <c r="AP41" s="12">
        <f t="shared" si="59"/>
        <v>17</v>
      </c>
      <c r="AQ41" s="12">
        <f t="shared" si="59"/>
        <v>14</v>
      </c>
      <c r="AR41" s="12">
        <f t="shared" si="59"/>
        <v>0</v>
      </c>
      <c r="AS41" s="12">
        <f t="shared" si="59"/>
        <v>0</v>
      </c>
      <c r="AT41" s="12">
        <f t="shared" si="59"/>
        <v>0</v>
      </c>
      <c r="AU41" s="12">
        <f t="shared" si="59"/>
        <v>0</v>
      </c>
      <c r="AV41" s="12">
        <f t="shared" si="59"/>
        <v>0</v>
      </c>
      <c r="AW41" s="12">
        <f t="shared" si="59"/>
        <v>0</v>
      </c>
      <c r="AX41" s="12">
        <f t="shared" si="59"/>
        <v>0</v>
      </c>
      <c r="BA41" s="19" t="s">
        <v>184</v>
      </c>
      <c r="BB41" s="12">
        <f>$B21-AI41</f>
        <v>8</v>
      </c>
      <c r="BC41" s="12">
        <f t="shared" ref="BC41:BQ42" si="60">$B21-AJ41</f>
        <v>21</v>
      </c>
      <c r="BD41" s="12">
        <f t="shared" si="60"/>
        <v>2</v>
      </c>
      <c r="BE41" s="12">
        <f t="shared" si="60"/>
        <v>6</v>
      </c>
      <c r="BF41" s="12">
        <f t="shared" si="60"/>
        <v>13</v>
      </c>
      <c r="BG41" s="12">
        <f t="shared" si="60"/>
        <v>18</v>
      </c>
      <c r="BH41" s="12">
        <f t="shared" si="60"/>
        <v>9</v>
      </c>
      <c r="BI41" s="12">
        <f t="shared" si="60"/>
        <v>6</v>
      </c>
      <c r="BJ41" s="12">
        <f t="shared" si="60"/>
        <v>9</v>
      </c>
      <c r="BK41" s="12">
        <f t="shared" si="60"/>
        <v>23</v>
      </c>
      <c r="BL41" s="12">
        <f t="shared" si="60"/>
        <v>23</v>
      </c>
      <c r="BM41" s="12">
        <f t="shared" si="60"/>
        <v>23</v>
      </c>
      <c r="BN41" s="12">
        <f t="shared" si="60"/>
        <v>23</v>
      </c>
      <c r="BO41" s="12">
        <f t="shared" si="60"/>
        <v>23</v>
      </c>
      <c r="BP41" s="12">
        <f t="shared" si="60"/>
        <v>23</v>
      </c>
      <c r="BQ41" s="12">
        <f t="shared" si="60"/>
        <v>23</v>
      </c>
    </row>
    <row r="42" spans="1:70">
      <c r="F42" s="19" t="s">
        <v>121</v>
      </c>
      <c r="G42" s="19"/>
      <c r="H42" s="21">
        <f>H40-H41</f>
        <v>1.1058823529411761</v>
      </c>
      <c r="I42" s="21">
        <f t="shared" ref="I42:W42" si="61">I40-I41</f>
        <v>-23.5</v>
      </c>
      <c r="J42" s="21">
        <f t="shared" si="61"/>
        <v>11.19047619047619</v>
      </c>
      <c r="K42" s="21">
        <f t="shared" si="61"/>
        <v>6.6525735294117645</v>
      </c>
      <c r="L42" s="21">
        <f t="shared" si="61"/>
        <v>-1.5666666666666664</v>
      </c>
      <c r="M42" s="21">
        <f t="shared" si="61"/>
        <v>-4.0285714285714267</v>
      </c>
      <c r="N42" s="21">
        <f t="shared" si="61"/>
        <v>7.9350649350649345</v>
      </c>
      <c r="O42" s="21">
        <f t="shared" si="61"/>
        <v>8.1098039215686271</v>
      </c>
      <c r="P42" s="21">
        <f t="shared" si="61"/>
        <v>2.3499999999999996</v>
      </c>
      <c r="Q42" s="21">
        <f t="shared" si="61"/>
        <v>0</v>
      </c>
      <c r="R42" s="21">
        <f t="shared" si="61"/>
        <v>0</v>
      </c>
      <c r="S42" s="21">
        <f t="shared" si="61"/>
        <v>0</v>
      </c>
      <c r="T42" s="21">
        <f t="shared" si="61"/>
        <v>0</v>
      </c>
      <c r="U42" s="21">
        <f t="shared" si="61"/>
        <v>0</v>
      </c>
      <c r="V42" s="21">
        <f t="shared" si="61"/>
        <v>0</v>
      </c>
      <c r="W42" s="21">
        <f t="shared" si="61"/>
        <v>0</v>
      </c>
      <c r="AH42" s="8" t="s">
        <v>185</v>
      </c>
      <c r="AI42" s="4">
        <f>AI39-AI40+AI38</f>
        <v>17</v>
      </c>
      <c r="AJ42" s="4">
        <f t="shared" ref="AJ42:AX42" si="62">AJ39-AJ40+AJ38</f>
        <v>7</v>
      </c>
      <c r="AK42" s="4">
        <f t="shared" si="62"/>
        <v>17</v>
      </c>
      <c r="AL42" s="4">
        <f t="shared" si="62"/>
        <v>16</v>
      </c>
      <c r="AM42" s="4">
        <f t="shared" si="62"/>
        <v>15</v>
      </c>
      <c r="AN42" s="4">
        <f t="shared" si="62"/>
        <v>7</v>
      </c>
      <c r="AO42" s="4">
        <f t="shared" si="62"/>
        <v>11</v>
      </c>
      <c r="AP42" s="4">
        <f t="shared" si="62"/>
        <v>15</v>
      </c>
      <c r="AQ42" s="4">
        <f t="shared" si="62"/>
        <v>15</v>
      </c>
      <c r="AR42" s="4">
        <f t="shared" si="62"/>
        <v>0</v>
      </c>
      <c r="AS42" s="4">
        <f t="shared" si="62"/>
        <v>0</v>
      </c>
      <c r="AT42" s="4">
        <f t="shared" si="62"/>
        <v>0</v>
      </c>
      <c r="AU42" s="4">
        <f t="shared" si="62"/>
        <v>0</v>
      </c>
      <c r="AV42" s="4">
        <f t="shared" si="62"/>
        <v>0</v>
      </c>
      <c r="AW42" s="4">
        <f t="shared" si="62"/>
        <v>0</v>
      </c>
      <c r="AX42" s="4">
        <f t="shared" si="62"/>
        <v>0</v>
      </c>
      <c r="BA42" s="8" t="s">
        <v>185</v>
      </c>
      <c r="BB42" s="4">
        <f>$B22-AI42</f>
        <v>7</v>
      </c>
      <c r="BC42" s="4">
        <f t="shared" si="60"/>
        <v>17</v>
      </c>
      <c r="BD42" s="4">
        <f t="shared" si="60"/>
        <v>7</v>
      </c>
      <c r="BE42" s="4">
        <f t="shared" si="60"/>
        <v>8</v>
      </c>
      <c r="BF42" s="4">
        <f t="shared" si="60"/>
        <v>9</v>
      </c>
      <c r="BG42" s="4">
        <f t="shared" si="60"/>
        <v>17</v>
      </c>
      <c r="BH42" s="4">
        <f t="shared" si="60"/>
        <v>13</v>
      </c>
      <c r="BI42" s="4">
        <f t="shared" si="60"/>
        <v>9</v>
      </c>
      <c r="BJ42" s="4">
        <f t="shared" si="60"/>
        <v>9</v>
      </c>
      <c r="BK42" s="4">
        <f t="shared" si="60"/>
        <v>24</v>
      </c>
      <c r="BL42" s="4">
        <f t="shared" si="60"/>
        <v>24</v>
      </c>
      <c r="BM42" s="4">
        <f t="shared" si="60"/>
        <v>24</v>
      </c>
      <c r="BN42" s="4">
        <f t="shared" si="60"/>
        <v>24</v>
      </c>
      <c r="BO42" s="4">
        <f t="shared" si="60"/>
        <v>24</v>
      </c>
      <c r="BP42" s="4">
        <f t="shared" si="60"/>
        <v>24</v>
      </c>
      <c r="BQ42" s="4">
        <f t="shared" si="60"/>
        <v>24</v>
      </c>
    </row>
    <row r="43" spans="1:70">
      <c r="A43" t="s">
        <v>131</v>
      </c>
      <c r="B43" s="3">
        <f>$ED$31/ED32</f>
        <v>3</v>
      </c>
      <c r="F43" s="20" t="s">
        <v>181</v>
      </c>
      <c r="G43" s="20"/>
      <c r="H43" s="22">
        <f t="shared" ref="H43:W43" si="63">(H34+H37-H35-H36)*$B$13/2</f>
        <v>-7.2869747899159654</v>
      </c>
      <c r="I43" s="22">
        <f t="shared" si="63"/>
        <v>-34.69047619047619</v>
      </c>
      <c r="J43" s="22">
        <f t="shared" si="63"/>
        <v>34.69047619047619</v>
      </c>
      <c r="K43" s="22">
        <f t="shared" si="63"/>
        <v>10.569240196078431</v>
      </c>
      <c r="L43" s="22">
        <f t="shared" si="63"/>
        <v>-12.412820512820513</v>
      </c>
      <c r="M43" s="22">
        <f t="shared" si="63"/>
        <v>-10.325957049486458</v>
      </c>
      <c r="N43" s="22">
        <f t="shared" si="63"/>
        <v>8.3367743367743348</v>
      </c>
      <c r="O43" s="22">
        <f t="shared" si="63"/>
        <v>12.026470588235293</v>
      </c>
      <c r="P43" s="22">
        <f t="shared" si="63"/>
        <v>-2.8722222222222213</v>
      </c>
      <c r="Q43" s="22">
        <f t="shared" si="63"/>
        <v>-3.3632246376811588</v>
      </c>
      <c r="R43" s="22">
        <f t="shared" si="63"/>
        <v>-3.3632246376811588</v>
      </c>
      <c r="S43" s="22">
        <f t="shared" si="63"/>
        <v>-3.3632246376811588</v>
      </c>
      <c r="T43" s="22">
        <f t="shared" si="63"/>
        <v>-3.3632246376811588</v>
      </c>
      <c r="U43" s="22">
        <f t="shared" si="63"/>
        <v>-3.3632246376811588</v>
      </c>
      <c r="V43" s="22">
        <f t="shared" si="63"/>
        <v>-3.3632246376811588</v>
      </c>
      <c r="W43" s="22">
        <f t="shared" si="63"/>
        <v>-3.3632246376811588</v>
      </c>
    </row>
    <row r="44" spans="1:70">
      <c r="A44" t="s">
        <v>132</v>
      </c>
      <c r="B44" s="3">
        <f>$EG$31/EG32</f>
        <v>1</v>
      </c>
      <c r="F44" s="7" t="s">
        <v>90</v>
      </c>
      <c r="G44" s="7"/>
      <c r="H44" s="39">
        <f t="shared" ref="H44:W44" si="64">AI53</f>
        <v>32</v>
      </c>
      <c r="I44" s="39">
        <f t="shared" si="64"/>
        <v>9</v>
      </c>
      <c r="J44" s="39">
        <f t="shared" si="64"/>
        <v>38</v>
      </c>
      <c r="K44" s="39">
        <f t="shared" si="64"/>
        <v>33</v>
      </c>
      <c r="L44" s="39">
        <f t="shared" si="64"/>
        <v>25</v>
      </c>
      <c r="M44" s="39">
        <f t="shared" si="64"/>
        <v>12</v>
      </c>
      <c r="N44" s="39">
        <f t="shared" si="64"/>
        <v>25</v>
      </c>
      <c r="O44" s="39">
        <f t="shared" si="64"/>
        <v>32</v>
      </c>
      <c r="P44" s="39">
        <f t="shared" si="64"/>
        <v>29</v>
      </c>
      <c r="Q44" s="39">
        <f t="shared" si="64"/>
        <v>0</v>
      </c>
      <c r="R44" s="39">
        <f t="shared" si="64"/>
        <v>0</v>
      </c>
      <c r="S44" s="39">
        <f t="shared" si="64"/>
        <v>0</v>
      </c>
      <c r="T44" s="39">
        <f t="shared" si="64"/>
        <v>0</v>
      </c>
      <c r="U44" s="39">
        <f t="shared" si="64"/>
        <v>0</v>
      </c>
      <c r="V44" s="39">
        <f t="shared" si="64"/>
        <v>0</v>
      </c>
      <c r="W44" s="39">
        <f t="shared" si="64"/>
        <v>0</v>
      </c>
      <c r="AH44" t="s">
        <v>186</v>
      </c>
    </row>
    <row r="45" spans="1:70">
      <c r="A45" t="s">
        <v>133</v>
      </c>
      <c r="B45" s="3">
        <f>$EE$31/EE32</f>
        <v>2.6666666666666665</v>
      </c>
      <c r="P45" s="2"/>
      <c r="Q45" s="2"/>
      <c r="R45" s="2"/>
      <c r="AH45" s="9" t="s">
        <v>174</v>
      </c>
      <c r="AI45" s="10" t="str">
        <f>AI1</f>
        <v>Jonny</v>
      </c>
      <c r="AJ45" s="10" t="str">
        <f t="shared" ref="AJ45:AX45" si="65">AJ1</f>
        <v>Marius</v>
      </c>
      <c r="AK45" s="10" t="str">
        <f t="shared" si="65"/>
        <v>Max</v>
      </c>
      <c r="AL45" s="10" t="str">
        <f t="shared" si="65"/>
        <v>Dan</v>
      </c>
      <c r="AM45" s="10" t="str">
        <f t="shared" si="65"/>
        <v>Apat</v>
      </c>
      <c r="AN45" s="10" t="str">
        <f t="shared" si="65"/>
        <v>Ed</v>
      </c>
      <c r="AO45" s="10" t="str">
        <f t="shared" si="65"/>
        <v>Joe</v>
      </c>
      <c r="AP45" s="10" t="str">
        <f t="shared" si="65"/>
        <v>Nate</v>
      </c>
      <c r="AQ45" s="10" t="str">
        <f t="shared" si="65"/>
        <v>Matt</v>
      </c>
      <c r="AR45" s="10" t="str">
        <f t="shared" si="65"/>
        <v>Player</v>
      </c>
      <c r="AS45" s="10" t="str">
        <f t="shared" si="65"/>
        <v>Player</v>
      </c>
      <c r="AT45" s="10" t="str">
        <f t="shared" si="65"/>
        <v>Player</v>
      </c>
      <c r="AU45" s="10" t="str">
        <f t="shared" si="65"/>
        <v>Player</v>
      </c>
      <c r="AV45" s="10" t="str">
        <f t="shared" si="65"/>
        <v>Player</v>
      </c>
      <c r="AW45" s="10" t="str">
        <f t="shared" si="65"/>
        <v>Player</v>
      </c>
      <c r="AX45" s="10" t="str">
        <f t="shared" si="65"/>
        <v>Player</v>
      </c>
      <c r="AY45" s="36"/>
      <c r="BA45" s="9" t="s">
        <v>174</v>
      </c>
      <c r="BB45" s="10" t="s">
        <v>8</v>
      </c>
      <c r="BC45" s="10" t="s">
        <v>9</v>
      </c>
      <c r="BD45" s="10" t="s">
        <v>10</v>
      </c>
      <c r="BE45" s="10" t="s">
        <v>11</v>
      </c>
      <c r="BF45" s="10" t="s">
        <v>12</v>
      </c>
      <c r="BG45" s="10" t="s">
        <v>13</v>
      </c>
      <c r="BH45" s="10" t="s">
        <v>14</v>
      </c>
      <c r="BI45" s="10" t="s">
        <v>15</v>
      </c>
      <c r="BJ45" s="10" t="s">
        <v>16</v>
      </c>
      <c r="BK45" s="10" t="s">
        <v>17</v>
      </c>
      <c r="BL45" s="10" t="s">
        <v>18</v>
      </c>
      <c r="BM45" s="10" t="s">
        <v>19</v>
      </c>
      <c r="BN45" s="10" t="s">
        <v>20</v>
      </c>
      <c r="BO45" s="10" t="s">
        <v>21</v>
      </c>
      <c r="BP45" s="10" t="s">
        <v>22</v>
      </c>
      <c r="BQ45" s="10" t="s">
        <v>23</v>
      </c>
      <c r="BR45" s="36"/>
    </row>
    <row r="46" spans="1:70">
      <c r="A46" t="s">
        <v>134</v>
      </c>
      <c r="B46" s="3">
        <f>$EF$31/EF32</f>
        <v>0</v>
      </c>
      <c r="AH46" s="19" t="s">
        <v>146</v>
      </c>
      <c r="AI46" s="21">
        <f>IF(AI41&gt;0,AI35/AI41,0)</f>
        <v>0.4</v>
      </c>
      <c r="AJ46" s="21">
        <f t="shared" ref="AJ46:AX47" si="66">IF(AJ41&gt;0,AJ35/AJ41,0)</f>
        <v>0</v>
      </c>
      <c r="AK46" s="21">
        <f t="shared" si="66"/>
        <v>0.47619047619047616</v>
      </c>
      <c r="AL46" s="21">
        <f t="shared" si="66"/>
        <v>0.47058823529411764</v>
      </c>
      <c r="AM46" s="21">
        <f t="shared" si="66"/>
        <v>0.4</v>
      </c>
      <c r="AN46" s="21">
        <f t="shared" si="66"/>
        <v>0.4</v>
      </c>
      <c r="AO46" s="21">
        <f t="shared" si="66"/>
        <v>0.42857142857142855</v>
      </c>
      <c r="AP46" s="21">
        <f t="shared" si="66"/>
        <v>0.41176470588235292</v>
      </c>
      <c r="AQ46" s="21">
        <f t="shared" si="66"/>
        <v>0.5</v>
      </c>
      <c r="AR46" s="21">
        <f t="shared" si="66"/>
        <v>0</v>
      </c>
      <c r="AS46" s="21">
        <f t="shared" si="66"/>
        <v>0</v>
      </c>
      <c r="AT46" s="21">
        <f t="shared" si="66"/>
        <v>0</v>
      </c>
      <c r="AU46" s="21">
        <f t="shared" si="66"/>
        <v>0</v>
      </c>
      <c r="AV46" s="21">
        <f t="shared" si="66"/>
        <v>0</v>
      </c>
      <c r="AW46" s="21">
        <f t="shared" si="66"/>
        <v>0</v>
      </c>
      <c r="AX46" s="21">
        <f t="shared" si="66"/>
        <v>0</v>
      </c>
      <c r="AY46" s="2"/>
      <c r="AZ46" s="2"/>
      <c r="BA46" s="19" t="s">
        <v>146</v>
      </c>
      <c r="BB46" s="21">
        <f>BB35/BB41</f>
        <v>0.5</v>
      </c>
      <c r="BC46" s="21">
        <f t="shared" ref="BC46:BQ47" si="67">BC35/BC41</f>
        <v>0.47619047619047616</v>
      </c>
      <c r="BD46" s="21">
        <f t="shared" si="67"/>
        <v>0</v>
      </c>
      <c r="BE46" s="21">
        <f t="shared" si="67"/>
        <v>0.33333333333333331</v>
      </c>
      <c r="BF46" s="21">
        <f t="shared" si="67"/>
        <v>0.46153846153846156</v>
      </c>
      <c r="BG46" s="21">
        <f t="shared" si="67"/>
        <v>0.44444444444444442</v>
      </c>
      <c r="BH46" s="21">
        <f t="shared" si="67"/>
        <v>0.44444444444444442</v>
      </c>
      <c r="BI46" s="21">
        <f t="shared" si="67"/>
        <v>0.5</v>
      </c>
      <c r="BJ46" s="21">
        <f t="shared" si="67"/>
        <v>0.33333333333333331</v>
      </c>
      <c r="BK46" s="21">
        <f t="shared" si="67"/>
        <v>0.43478260869565216</v>
      </c>
      <c r="BL46" s="21">
        <f t="shared" si="67"/>
        <v>0.43478260869565216</v>
      </c>
      <c r="BM46" s="21">
        <f t="shared" si="67"/>
        <v>0.43478260869565216</v>
      </c>
      <c r="BN46" s="21">
        <f t="shared" si="67"/>
        <v>0.43478260869565216</v>
      </c>
      <c r="BO46" s="21">
        <f t="shared" si="67"/>
        <v>0.43478260869565216</v>
      </c>
      <c r="BP46" s="21">
        <f t="shared" si="67"/>
        <v>0.43478260869565216</v>
      </c>
      <c r="BQ46" s="21">
        <f t="shared" si="67"/>
        <v>0.43478260869565216</v>
      </c>
      <c r="BR46" s="2"/>
    </row>
    <row r="47" spans="1:70">
      <c r="B47" s="3"/>
      <c r="P47" s="2"/>
      <c r="Q47" s="2"/>
      <c r="R47" s="2"/>
      <c r="AH47" s="20" t="s">
        <v>104</v>
      </c>
      <c r="AI47" s="22">
        <f>IF(AI42&gt;0,AI36/AI42,0)</f>
        <v>0.35294117647058826</v>
      </c>
      <c r="AJ47" s="22">
        <f t="shared" si="66"/>
        <v>1</v>
      </c>
      <c r="AK47" s="22">
        <f t="shared" si="66"/>
        <v>0</v>
      </c>
      <c r="AL47" s="22">
        <f t="shared" si="66"/>
        <v>0.1875</v>
      </c>
      <c r="AM47" s="22">
        <f t="shared" si="66"/>
        <v>0.46666666666666667</v>
      </c>
      <c r="AN47" s="22">
        <f t="shared" si="66"/>
        <v>0.5714285714285714</v>
      </c>
      <c r="AO47" s="22">
        <f t="shared" si="66"/>
        <v>9.0909090909090912E-2</v>
      </c>
      <c r="AP47" s="22">
        <f t="shared" si="66"/>
        <v>6.6666666666666666E-2</v>
      </c>
      <c r="AQ47" s="22">
        <f t="shared" si="66"/>
        <v>0.4</v>
      </c>
      <c r="AR47" s="22">
        <f t="shared" si="66"/>
        <v>0</v>
      </c>
      <c r="AS47" s="22">
        <f t="shared" si="66"/>
        <v>0</v>
      </c>
      <c r="AT47" s="22">
        <f t="shared" si="66"/>
        <v>0</v>
      </c>
      <c r="AU47" s="22">
        <f t="shared" si="66"/>
        <v>0</v>
      </c>
      <c r="AV47" s="22">
        <f t="shared" si="66"/>
        <v>0</v>
      </c>
      <c r="AW47" s="22">
        <f t="shared" si="66"/>
        <v>0</v>
      </c>
      <c r="AX47" s="22">
        <f t="shared" si="66"/>
        <v>0</v>
      </c>
      <c r="AY47" s="2"/>
      <c r="AZ47" s="2"/>
      <c r="BA47" s="20" t="s">
        <v>104</v>
      </c>
      <c r="BB47" s="22">
        <f>BB36/BB42</f>
        <v>0.14285714285714285</v>
      </c>
      <c r="BC47" s="22">
        <f t="shared" si="67"/>
        <v>0</v>
      </c>
      <c r="BD47" s="22">
        <f t="shared" si="67"/>
        <v>1</v>
      </c>
      <c r="BE47" s="22">
        <f t="shared" si="67"/>
        <v>0.5</v>
      </c>
      <c r="BF47" s="22">
        <f t="shared" si="67"/>
        <v>0</v>
      </c>
      <c r="BG47" s="22">
        <f t="shared" si="67"/>
        <v>0.17647058823529413</v>
      </c>
      <c r="BH47" s="22">
        <f t="shared" si="67"/>
        <v>0.46153846153846156</v>
      </c>
      <c r="BI47" s="22">
        <f t="shared" si="67"/>
        <v>0.66666666666666663</v>
      </c>
      <c r="BJ47" s="22">
        <f t="shared" si="67"/>
        <v>0.1111111111111111</v>
      </c>
      <c r="BK47" s="22">
        <f t="shared" si="67"/>
        <v>0.29166666666666669</v>
      </c>
      <c r="BL47" s="22">
        <f t="shared" si="67"/>
        <v>0.29166666666666669</v>
      </c>
      <c r="BM47" s="22">
        <f t="shared" si="67"/>
        <v>0.29166666666666669</v>
      </c>
      <c r="BN47" s="22">
        <f t="shared" si="67"/>
        <v>0.29166666666666669</v>
      </c>
      <c r="BO47" s="22">
        <f t="shared" si="67"/>
        <v>0.29166666666666669</v>
      </c>
      <c r="BP47" s="22">
        <f t="shared" si="67"/>
        <v>0.29166666666666669</v>
      </c>
      <c r="BQ47" s="22">
        <f t="shared" si="67"/>
        <v>0.29166666666666669</v>
      </c>
      <c r="BR47" s="2"/>
    </row>
    <row r="48" spans="1:70">
      <c r="A48" t="s">
        <v>135</v>
      </c>
      <c r="B48" s="3">
        <f>MAX(ROUND(B43/2,0),B43-ROUND(B43/2,0))</f>
        <v>2</v>
      </c>
      <c r="AH48" s="19" t="s">
        <v>178</v>
      </c>
      <c r="AI48" s="21">
        <f>IF(AI42&gt;0,AI37/AI42,0)</f>
        <v>0.6470588235294118</v>
      </c>
      <c r="AJ48" s="21">
        <f t="shared" ref="AJ48:AX48" si="68">IF(AJ42&gt;0,AJ37/AJ42,0)</f>
        <v>0</v>
      </c>
      <c r="AK48" s="21">
        <f t="shared" si="68"/>
        <v>1</v>
      </c>
      <c r="AL48" s="21">
        <f t="shared" si="68"/>
        <v>0.8125</v>
      </c>
      <c r="AM48" s="21">
        <f t="shared" si="68"/>
        <v>0.53333333333333333</v>
      </c>
      <c r="AN48" s="21">
        <f t="shared" si="68"/>
        <v>0.42857142857142855</v>
      </c>
      <c r="AO48" s="21">
        <f t="shared" si="68"/>
        <v>0.90909090909090906</v>
      </c>
      <c r="AP48" s="21">
        <f t="shared" si="68"/>
        <v>0.93333333333333335</v>
      </c>
      <c r="AQ48" s="21">
        <f t="shared" si="68"/>
        <v>0.6</v>
      </c>
      <c r="AR48" s="21">
        <f t="shared" si="68"/>
        <v>0</v>
      </c>
      <c r="AS48" s="21">
        <f t="shared" si="68"/>
        <v>0</v>
      </c>
      <c r="AT48" s="21">
        <f t="shared" si="68"/>
        <v>0</v>
      </c>
      <c r="AU48" s="21">
        <f t="shared" si="68"/>
        <v>0</v>
      </c>
      <c r="AV48" s="21">
        <f t="shared" si="68"/>
        <v>0</v>
      </c>
      <c r="AW48" s="21">
        <f t="shared" si="68"/>
        <v>0</v>
      </c>
      <c r="AX48" s="21">
        <f t="shared" si="68"/>
        <v>0</v>
      </c>
      <c r="AY48" s="2"/>
      <c r="AZ48" s="2"/>
      <c r="BA48" s="19" t="s">
        <v>178</v>
      </c>
      <c r="BB48" s="21">
        <f>BB37/BB42</f>
        <v>0.8571428571428571</v>
      </c>
      <c r="BC48" s="21">
        <f t="shared" ref="BC48:BQ48" si="69">BC37/BC42</f>
        <v>1</v>
      </c>
      <c r="BD48" s="21">
        <f t="shared" si="69"/>
        <v>0</v>
      </c>
      <c r="BE48" s="21">
        <f t="shared" si="69"/>
        <v>0.5</v>
      </c>
      <c r="BF48" s="21">
        <f t="shared" si="69"/>
        <v>1</v>
      </c>
      <c r="BG48" s="21">
        <f t="shared" si="69"/>
        <v>0.82352941176470584</v>
      </c>
      <c r="BH48" s="21">
        <f t="shared" si="69"/>
        <v>0.53846153846153844</v>
      </c>
      <c r="BI48" s="21">
        <f t="shared" si="69"/>
        <v>0.33333333333333331</v>
      </c>
      <c r="BJ48" s="21">
        <f t="shared" si="69"/>
        <v>0.88888888888888884</v>
      </c>
      <c r="BK48" s="21">
        <f t="shared" si="69"/>
        <v>0.70833333333333337</v>
      </c>
      <c r="BL48" s="21">
        <f t="shared" si="69"/>
        <v>0.70833333333333337</v>
      </c>
      <c r="BM48" s="21">
        <f t="shared" si="69"/>
        <v>0.70833333333333337</v>
      </c>
      <c r="BN48" s="21">
        <f t="shared" si="69"/>
        <v>0.70833333333333337</v>
      </c>
      <c r="BO48" s="21">
        <f t="shared" si="69"/>
        <v>0.70833333333333337</v>
      </c>
      <c r="BP48" s="21">
        <f t="shared" si="69"/>
        <v>0.70833333333333337</v>
      </c>
      <c r="BQ48" s="21">
        <f t="shared" si="69"/>
        <v>0.70833333333333337</v>
      </c>
      <c r="BR48" s="2"/>
    </row>
    <row r="49" spans="1:131">
      <c r="A49" t="s">
        <v>136</v>
      </c>
      <c r="B49" s="3">
        <f>MIN(ROUND(B43/2,0),B43-ROUND(B43/2,0))</f>
        <v>1</v>
      </c>
      <c r="AH49" s="8" t="s">
        <v>180</v>
      </c>
      <c r="AI49" s="23">
        <f>IF(AI41&gt;0,AI38/AI41,0)</f>
        <v>0.6</v>
      </c>
      <c r="AJ49" s="23">
        <f t="shared" ref="AJ49:AX49" si="70">IF(AJ41&gt;0,AJ38/AJ41,0)</f>
        <v>1</v>
      </c>
      <c r="AK49" s="23">
        <f t="shared" si="70"/>
        <v>0.52380952380952384</v>
      </c>
      <c r="AL49" s="23">
        <f t="shared" si="70"/>
        <v>0.52941176470588236</v>
      </c>
      <c r="AM49" s="23">
        <f t="shared" si="70"/>
        <v>0.6</v>
      </c>
      <c r="AN49" s="23">
        <f t="shared" si="70"/>
        <v>0.6</v>
      </c>
      <c r="AO49" s="23">
        <f t="shared" si="70"/>
        <v>0.5714285714285714</v>
      </c>
      <c r="AP49" s="23">
        <f t="shared" si="70"/>
        <v>0.58823529411764708</v>
      </c>
      <c r="AQ49" s="23">
        <f t="shared" si="70"/>
        <v>0.5</v>
      </c>
      <c r="AR49" s="23">
        <f t="shared" si="70"/>
        <v>0</v>
      </c>
      <c r="AS49" s="23">
        <f t="shared" si="70"/>
        <v>0</v>
      </c>
      <c r="AT49" s="23">
        <f t="shared" si="70"/>
        <v>0</v>
      </c>
      <c r="AU49" s="23">
        <f t="shared" si="70"/>
        <v>0</v>
      </c>
      <c r="AV49" s="23">
        <f t="shared" si="70"/>
        <v>0</v>
      </c>
      <c r="AW49" s="23">
        <f t="shared" si="70"/>
        <v>0</v>
      </c>
      <c r="AX49" s="23">
        <f t="shared" si="70"/>
        <v>0</v>
      </c>
      <c r="AY49" s="2"/>
      <c r="AZ49" s="2"/>
      <c r="BA49" s="8" t="s">
        <v>180</v>
      </c>
      <c r="BB49" s="23">
        <f>BB38/BB41</f>
        <v>0.5</v>
      </c>
      <c r="BC49" s="23">
        <f t="shared" ref="BC49:BQ49" si="71">BC38/BC41</f>
        <v>0.52380952380952384</v>
      </c>
      <c r="BD49" s="23">
        <f t="shared" si="71"/>
        <v>1</v>
      </c>
      <c r="BE49" s="23">
        <f t="shared" si="71"/>
        <v>0.66666666666666663</v>
      </c>
      <c r="BF49" s="23">
        <f t="shared" si="71"/>
        <v>0.53846153846153844</v>
      </c>
      <c r="BG49" s="23">
        <f t="shared" si="71"/>
        <v>0.55555555555555558</v>
      </c>
      <c r="BH49" s="23">
        <f t="shared" si="71"/>
        <v>0.55555555555555558</v>
      </c>
      <c r="BI49" s="23">
        <f t="shared" si="71"/>
        <v>0.5</v>
      </c>
      <c r="BJ49" s="23">
        <f t="shared" si="71"/>
        <v>0.66666666666666663</v>
      </c>
      <c r="BK49" s="23">
        <f t="shared" si="71"/>
        <v>0.56521739130434778</v>
      </c>
      <c r="BL49" s="23">
        <f t="shared" si="71"/>
        <v>0.56521739130434778</v>
      </c>
      <c r="BM49" s="23">
        <f t="shared" si="71"/>
        <v>0.56521739130434778</v>
      </c>
      <c r="BN49" s="23">
        <f t="shared" si="71"/>
        <v>0.56521739130434778</v>
      </c>
      <c r="BO49" s="23">
        <f t="shared" si="71"/>
        <v>0.56521739130434778</v>
      </c>
      <c r="BP49" s="23">
        <f t="shared" si="71"/>
        <v>0.56521739130434778</v>
      </c>
      <c r="BQ49" s="23">
        <f t="shared" si="71"/>
        <v>0.56521739130434778</v>
      </c>
      <c r="BR49" s="2"/>
    </row>
    <row r="50" spans="1:131">
      <c r="A50" t="s">
        <v>137</v>
      </c>
      <c r="B50" s="3">
        <f>MAX(ROUND(B45/2,0),B45-ROUND(B45/2,0))</f>
        <v>1.6666666666666665</v>
      </c>
    </row>
    <row r="51" spans="1:131">
      <c r="A51" t="s">
        <v>138</v>
      </c>
      <c r="B51" s="3">
        <f>MIN(ROUND(B45/2,0),B45-ROUND(B45/2,0))</f>
        <v>1</v>
      </c>
      <c r="AH51" t="s">
        <v>187</v>
      </c>
    </row>
    <row r="52" spans="1:131">
      <c r="AH52" s="24" t="s">
        <v>174</v>
      </c>
      <c r="AI52" s="10" t="s">
        <v>8</v>
      </c>
      <c r="AJ52" s="10" t="s">
        <v>9</v>
      </c>
      <c r="AK52" s="10" t="s">
        <v>10</v>
      </c>
      <c r="AL52" s="10" t="s">
        <v>11</v>
      </c>
      <c r="AM52" s="10" t="s">
        <v>12</v>
      </c>
      <c r="AN52" s="10" t="s">
        <v>13</v>
      </c>
      <c r="AO52" s="10" t="s">
        <v>14</v>
      </c>
      <c r="AP52" s="10" t="s">
        <v>15</v>
      </c>
      <c r="AQ52" s="10" t="s">
        <v>16</v>
      </c>
      <c r="AR52" s="10" t="s">
        <v>17</v>
      </c>
      <c r="AS52" s="10" t="s">
        <v>18</v>
      </c>
      <c r="AT52" s="10" t="s">
        <v>19</v>
      </c>
      <c r="AU52" s="10" t="s">
        <v>20</v>
      </c>
      <c r="AV52" s="10" t="s">
        <v>21</v>
      </c>
      <c r="AW52" s="10" t="s">
        <v>22</v>
      </c>
      <c r="AX52" s="10" t="s">
        <v>23</v>
      </c>
      <c r="AY52" s="36"/>
      <c r="BR52" s="36"/>
    </row>
    <row r="53" spans="1:131">
      <c r="AH53" s="19" t="s">
        <v>90</v>
      </c>
      <c r="AI53" s="12">
        <f>AI41+AI42</f>
        <v>32</v>
      </c>
      <c r="AJ53" s="12">
        <f t="shared" ref="AJ53:AX53" si="72">AJ41+AJ42</f>
        <v>9</v>
      </c>
      <c r="AK53" s="12">
        <f t="shared" si="72"/>
        <v>38</v>
      </c>
      <c r="AL53" s="12">
        <f t="shared" si="72"/>
        <v>33</v>
      </c>
      <c r="AM53" s="12">
        <f t="shared" si="72"/>
        <v>25</v>
      </c>
      <c r="AN53" s="12">
        <f t="shared" si="72"/>
        <v>12</v>
      </c>
      <c r="AO53" s="12">
        <f t="shared" si="72"/>
        <v>25</v>
      </c>
      <c r="AP53" s="12">
        <f t="shared" si="72"/>
        <v>32</v>
      </c>
      <c r="AQ53" s="12">
        <f t="shared" si="72"/>
        <v>29</v>
      </c>
      <c r="AR53" s="12">
        <f t="shared" si="72"/>
        <v>0</v>
      </c>
      <c r="AS53" s="12">
        <f t="shared" si="72"/>
        <v>0</v>
      </c>
      <c r="AT53" s="12">
        <f t="shared" si="72"/>
        <v>0</v>
      </c>
      <c r="AU53" s="12">
        <f t="shared" si="72"/>
        <v>0</v>
      </c>
      <c r="AV53" s="12">
        <f t="shared" si="72"/>
        <v>0</v>
      </c>
      <c r="AW53" s="12">
        <f t="shared" si="72"/>
        <v>0</v>
      </c>
      <c r="AX53" s="12">
        <f t="shared" si="72"/>
        <v>0</v>
      </c>
    </row>
    <row r="54" spans="1:131">
      <c r="AH54" s="20" t="s">
        <v>188</v>
      </c>
      <c r="AI54" s="22">
        <f>IF(H$31&gt;0,AI53/H$31,0)</f>
        <v>2.6666666666666665</v>
      </c>
      <c r="AJ54" s="22">
        <f t="shared" ref="AJ54:AX54" si="73">IF(I$31&gt;0,AJ53/I$31,0)</f>
        <v>1.2857142857142858</v>
      </c>
      <c r="AK54" s="22">
        <f t="shared" si="73"/>
        <v>3.8</v>
      </c>
      <c r="AL54" s="22">
        <f t="shared" si="73"/>
        <v>3</v>
      </c>
      <c r="AM54" s="22">
        <f t="shared" si="73"/>
        <v>2.2727272727272729</v>
      </c>
      <c r="AN54" s="22">
        <f t="shared" si="73"/>
        <v>2</v>
      </c>
      <c r="AO54" s="22">
        <f t="shared" si="73"/>
        <v>3.5714285714285716</v>
      </c>
      <c r="AP54" s="22">
        <f t="shared" si="73"/>
        <v>4</v>
      </c>
      <c r="AQ54" s="22">
        <f t="shared" si="73"/>
        <v>2.2307692307692308</v>
      </c>
      <c r="AR54" s="22">
        <f t="shared" si="73"/>
        <v>0</v>
      </c>
      <c r="AS54" s="22">
        <f t="shared" si="73"/>
        <v>0</v>
      </c>
      <c r="AT54" s="22">
        <f t="shared" si="73"/>
        <v>0</v>
      </c>
      <c r="AU54" s="22">
        <f t="shared" si="73"/>
        <v>0</v>
      </c>
      <c r="AV54" s="22">
        <f t="shared" si="73"/>
        <v>0</v>
      </c>
      <c r="AW54" s="22">
        <f t="shared" si="73"/>
        <v>0</v>
      </c>
      <c r="AX54" s="22">
        <f t="shared" si="73"/>
        <v>0</v>
      </c>
      <c r="AY54" s="2"/>
      <c r="BR54" s="2"/>
    </row>
    <row r="55" spans="1:131">
      <c r="AH55" s="19" t="s">
        <v>86</v>
      </c>
      <c r="AI55" s="21">
        <f t="shared" ref="AI55:AX55" si="74">MIN(H40,15)+MIN(H41,15)</f>
        <v>17.694117647058825</v>
      </c>
      <c r="AJ55" s="21">
        <f t="shared" si="74"/>
        <v>15</v>
      </c>
      <c r="AK55" s="21">
        <f t="shared" si="74"/>
        <v>11.19047619047619</v>
      </c>
      <c r="AL55" s="21">
        <f t="shared" si="74"/>
        <v>15.465073529411764</v>
      </c>
      <c r="AM55" s="21">
        <f t="shared" si="74"/>
        <v>20.366666666666667</v>
      </c>
      <c r="AN55" s="21">
        <f t="shared" si="74"/>
        <v>22.828571428571429</v>
      </c>
      <c r="AO55" s="21">
        <f t="shared" si="74"/>
        <v>12.207792207792208</v>
      </c>
      <c r="AP55" s="21">
        <f t="shared" si="74"/>
        <v>11.24313725490196</v>
      </c>
      <c r="AQ55" s="21">
        <f t="shared" si="74"/>
        <v>21.15</v>
      </c>
      <c r="AR55" s="21">
        <f t="shared" si="74"/>
        <v>0</v>
      </c>
      <c r="AS55" s="21">
        <f t="shared" si="74"/>
        <v>0</v>
      </c>
      <c r="AT55" s="21">
        <f t="shared" si="74"/>
        <v>0</v>
      </c>
      <c r="AU55" s="21">
        <f t="shared" si="74"/>
        <v>0</v>
      </c>
      <c r="AV55" s="21">
        <f t="shared" si="74"/>
        <v>0</v>
      </c>
      <c r="AW55" s="21">
        <f t="shared" si="74"/>
        <v>0</v>
      </c>
      <c r="AX55" s="21">
        <f t="shared" si="74"/>
        <v>0</v>
      </c>
      <c r="AY55" s="2"/>
      <c r="BR55" s="2"/>
    </row>
    <row r="56" spans="1:131">
      <c r="AH56" s="20" t="s">
        <v>91</v>
      </c>
      <c r="AI56" s="37">
        <f>IF(AI55=0,40,AI55)</f>
        <v>17.694117647058825</v>
      </c>
      <c r="AJ56" s="37">
        <f t="shared" ref="AJ56:AX56" si="75">IF(AJ55=0,40,AJ55)</f>
        <v>15</v>
      </c>
      <c r="AK56" s="37">
        <f t="shared" si="75"/>
        <v>11.19047619047619</v>
      </c>
      <c r="AL56" s="37">
        <f t="shared" si="75"/>
        <v>15.465073529411764</v>
      </c>
      <c r="AM56" s="37">
        <f t="shared" si="75"/>
        <v>20.366666666666667</v>
      </c>
      <c r="AN56" s="37">
        <f t="shared" si="75"/>
        <v>22.828571428571429</v>
      </c>
      <c r="AO56" s="37">
        <f t="shared" si="75"/>
        <v>12.207792207792208</v>
      </c>
      <c r="AP56" s="37">
        <f t="shared" si="75"/>
        <v>11.24313725490196</v>
      </c>
      <c r="AQ56" s="37">
        <f t="shared" si="75"/>
        <v>21.15</v>
      </c>
      <c r="AR56" s="37">
        <f t="shared" si="75"/>
        <v>40</v>
      </c>
      <c r="AS56" s="37">
        <f t="shared" si="75"/>
        <v>40</v>
      </c>
      <c r="AT56" s="37">
        <f t="shared" si="75"/>
        <v>40</v>
      </c>
      <c r="AU56" s="37">
        <f t="shared" si="75"/>
        <v>40</v>
      </c>
      <c r="AV56" s="37">
        <f t="shared" si="75"/>
        <v>40</v>
      </c>
      <c r="AW56" s="37">
        <f t="shared" si="75"/>
        <v>40</v>
      </c>
      <c r="AX56" s="37">
        <f t="shared" si="75"/>
        <v>40</v>
      </c>
    </row>
    <row r="57" spans="1:131">
      <c r="AH57" s="19" t="s">
        <v>189</v>
      </c>
      <c r="AI57" s="21">
        <f>IF(H$31&gt;0,H34/(1-(1-H34)*(1-H36)),0)</f>
        <v>0.65384615384615385</v>
      </c>
      <c r="AJ57" s="21">
        <f t="shared" ref="AJ57:AX57" si="76">IF(I$31&gt;0,I34/(1-(1-I34)*(1-I36)),0)</f>
        <v>0</v>
      </c>
      <c r="AK57" s="21">
        <f t="shared" si="76"/>
        <v>1</v>
      </c>
      <c r="AL57" s="21">
        <f t="shared" si="76"/>
        <v>0.82580645161290323</v>
      </c>
      <c r="AM57" s="21">
        <f t="shared" si="76"/>
        <v>0.58823529411764719</v>
      </c>
      <c r="AN57" s="21">
        <f t="shared" si="76"/>
        <v>0.53846153846153844</v>
      </c>
      <c r="AO57" s="21">
        <f t="shared" si="76"/>
        <v>0.89189189189189177</v>
      </c>
      <c r="AP57" s="21">
        <f t="shared" si="76"/>
        <v>0.91304347826086962</v>
      </c>
      <c r="AQ57" s="21">
        <f t="shared" si="76"/>
        <v>0.7142857142857143</v>
      </c>
      <c r="AR57" s="21">
        <f t="shared" si="76"/>
        <v>0</v>
      </c>
      <c r="AS57" s="21">
        <f t="shared" si="76"/>
        <v>0</v>
      </c>
      <c r="AT57" s="21">
        <f t="shared" si="76"/>
        <v>0</v>
      </c>
      <c r="AU57" s="21">
        <f t="shared" si="76"/>
        <v>0</v>
      </c>
      <c r="AV57" s="21">
        <f t="shared" si="76"/>
        <v>0</v>
      </c>
      <c r="AW57" s="21">
        <f t="shared" si="76"/>
        <v>0</v>
      </c>
      <c r="AX57" s="21">
        <f t="shared" si="76"/>
        <v>0</v>
      </c>
      <c r="AY57" s="2"/>
      <c r="BR57" s="2"/>
    </row>
    <row r="58" spans="1:131">
      <c r="AH58" s="8" t="s">
        <v>190</v>
      </c>
      <c r="AI58" s="23">
        <f>IF(H$31&gt;0,AI57*(1-H36),0)</f>
        <v>0.42307692307692302</v>
      </c>
      <c r="AJ58" s="23">
        <f t="shared" ref="AJ58:AX58" si="77">IF(I$31&gt;0,AJ57*(1-I36),0)</f>
        <v>0</v>
      </c>
      <c r="AK58" s="23">
        <f t="shared" si="77"/>
        <v>1</v>
      </c>
      <c r="AL58" s="23">
        <f t="shared" si="77"/>
        <v>0.67096774193548392</v>
      </c>
      <c r="AM58" s="23">
        <f t="shared" si="77"/>
        <v>0.31372549019607848</v>
      </c>
      <c r="AN58" s="23">
        <f t="shared" si="77"/>
        <v>0.23076923076923078</v>
      </c>
      <c r="AO58" s="23">
        <f t="shared" si="77"/>
        <v>0.81081081081081063</v>
      </c>
      <c r="AP58" s="23">
        <f t="shared" si="77"/>
        <v>0.85217391304347834</v>
      </c>
      <c r="AQ58" s="23">
        <f t="shared" si="77"/>
        <v>0.42857142857142855</v>
      </c>
      <c r="AR58" s="23">
        <f t="shared" si="77"/>
        <v>0</v>
      </c>
      <c r="AS58" s="23">
        <f t="shared" si="77"/>
        <v>0</v>
      </c>
      <c r="AT58" s="23">
        <f t="shared" si="77"/>
        <v>0</v>
      </c>
      <c r="AU58" s="23">
        <f t="shared" si="77"/>
        <v>0</v>
      </c>
      <c r="AV58" s="23">
        <f t="shared" si="77"/>
        <v>0</v>
      </c>
      <c r="AW58" s="23">
        <f t="shared" si="77"/>
        <v>0</v>
      </c>
      <c r="AX58" s="23">
        <f t="shared" si="77"/>
        <v>0</v>
      </c>
      <c r="AY58" s="2"/>
      <c r="BR58" s="2"/>
    </row>
    <row r="59" spans="1:131">
      <c r="AH59" s="19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</row>
    <row r="60" spans="1:131">
      <c r="K60" s="2"/>
      <c r="L60" s="2"/>
      <c r="M60" s="2"/>
      <c r="N60" s="2"/>
      <c r="O60" s="2"/>
      <c r="Q60" s="2"/>
      <c r="R60" s="2"/>
      <c r="S60" s="2"/>
      <c r="T60" s="2"/>
      <c r="U60" s="2"/>
      <c r="V60" s="2"/>
      <c r="AF60" s="2"/>
      <c r="AH60" s="20" t="s">
        <v>191</v>
      </c>
      <c r="AI60" s="15">
        <f>H$31</f>
        <v>12</v>
      </c>
      <c r="AJ60" s="15">
        <f t="shared" ref="AJ60:AX60" si="78">I$31</f>
        <v>7</v>
      </c>
      <c r="AK60" s="15">
        <f t="shared" si="78"/>
        <v>10</v>
      </c>
      <c r="AL60" s="15">
        <f t="shared" si="78"/>
        <v>11</v>
      </c>
      <c r="AM60" s="15">
        <f t="shared" si="78"/>
        <v>11</v>
      </c>
      <c r="AN60" s="15">
        <f t="shared" si="78"/>
        <v>6</v>
      </c>
      <c r="AO60" s="15">
        <f t="shared" si="78"/>
        <v>7</v>
      </c>
      <c r="AP60" s="15">
        <f t="shared" si="78"/>
        <v>8</v>
      </c>
      <c r="AQ60" s="15">
        <f t="shared" si="78"/>
        <v>13</v>
      </c>
      <c r="AR60" s="15">
        <f t="shared" si="78"/>
        <v>0</v>
      </c>
      <c r="AS60" s="15">
        <f t="shared" si="78"/>
        <v>0</v>
      </c>
      <c r="AT60" s="15">
        <f t="shared" si="78"/>
        <v>0</v>
      </c>
      <c r="AU60" s="15">
        <f t="shared" si="78"/>
        <v>0</v>
      </c>
      <c r="AV60" s="15">
        <f t="shared" si="78"/>
        <v>0</v>
      </c>
      <c r="AW60" s="15">
        <f t="shared" si="78"/>
        <v>0</v>
      </c>
      <c r="AX60" s="15">
        <f t="shared" si="78"/>
        <v>0</v>
      </c>
    </row>
    <row r="61" spans="1:131">
      <c r="G61" s="2"/>
      <c r="K61" s="2"/>
      <c r="L61" s="2"/>
      <c r="M61" s="2"/>
      <c r="N61" s="2"/>
      <c r="O61" s="2"/>
      <c r="Q61" s="2"/>
      <c r="R61" s="2"/>
      <c r="S61" s="2"/>
      <c r="T61" s="2"/>
      <c r="U61" s="2"/>
      <c r="V61" s="2"/>
    </row>
    <row r="62" spans="1:131">
      <c r="G62" s="2"/>
      <c r="K62" s="2"/>
      <c r="L62" s="2"/>
      <c r="M62" s="2"/>
      <c r="N62" s="2"/>
      <c r="O62" s="2"/>
      <c r="Q62" s="2"/>
      <c r="R62" s="2"/>
      <c r="S62" s="2"/>
      <c r="T62" s="2"/>
      <c r="U62" s="2"/>
      <c r="V62" s="2"/>
    </row>
    <row r="63" spans="1:131">
      <c r="K63" s="2"/>
      <c r="L63" s="2"/>
      <c r="M63" s="2"/>
      <c r="N63" s="2"/>
      <c r="O63" s="2"/>
      <c r="Q63" s="2"/>
      <c r="R63" s="2"/>
      <c r="S63" s="2"/>
      <c r="T63" s="2"/>
      <c r="U63" s="2"/>
      <c r="V63" s="2"/>
    </row>
    <row r="64" spans="1:131">
      <c r="N64" s="2"/>
      <c r="O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DW64" s="2"/>
      <c r="DX64" s="2"/>
      <c r="DY64" s="2"/>
      <c r="DZ64" s="2"/>
      <c r="EA64" s="2"/>
    </row>
    <row r="67" spans="11:13">
      <c r="M67" s="2"/>
    </row>
    <row r="68" spans="11:13">
      <c r="M68" s="2"/>
    </row>
    <row r="69" spans="11:13">
      <c r="K69" s="2"/>
      <c r="L69" s="2"/>
      <c r="M69" s="2"/>
    </row>
    <row r="81" spans="8:10">
      <c r="H81" s="3"/>
      <c r="I81" s="3"/>
      <c r="J81" s="3"/>
    </row>
    <row r="82" spans="8:10">
      <c r="H82" s="3"/>
      <c r="I82" s="3"/>
      <c r="J82" s="3"/>
    </row>
    <row r="83" spans="8:10">
      <c r="H83" s="3"/>
      <c r="I83" s="3"/>
      <c r="J83" s="3"/>
    </row>
    <row r="84" spans="8:10">
      <c r="H84" s="3"/>
      <c r="I84" s="3"/>
      <c r="J84" s="3"/>
    </row>
  </sheetData>
  <mergeCells count="1">
    <mergeCell ref="B1:C1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9E56-953A-48FF-945C-F16B22A5D4F1}">
  <dimension ref="A1:EG84"/>
  <sheetViews>
    <sheetView workbookViewId="0">
      <pane ySplit="1" topLeftCell="A2" activePane="bottomLeft" state="frozen"/>
      <selection pane="bottomLeft" activeCell="E21" sqref="E21"/>
      <selection activeCell="B1" sqref="B1"/>
    </sheetView>
  </sheetViews>
  <sheetFormatPr defaultRowHeight="14.45"/>
  <cols>
    <col min="1" max="1" width="22" bestFit="1" customWidth="1"/>
    <col min="2" max="2" width="7.140625" customWidth="1"/>
    <col min="3" max="3" width="14.7109375" customWidth="1"/>
    <col min="4" max="4" width="3.5703125" customWidth="1"/>
    <col min="5" max="5" width="11.7109375" customWidth="1"/>
    <col min="6" max="6" width="13.42578125" customWidth="1"/>
    <col min="7" max="7" width="7.5703125" customWidth="1"/>
    <col min="8" max="23" width="9.140625" customWidth="1"/>
    <col min="24" max="24" width="3" customWidth="1"/>
    <col min="25" max="25" width="10.42578125" bestFit="1" customWidth="1"/>
    <col min="26" max="26" width="13.28515625" bestFit="1" customWidth="1"/>
    <col min="27" max="27" width="10.7109375" customWidth="1"/>
    <col min="28" max="28" width="14.7109375" customWidth="1"/>
    <col min="29" max="29" width="8.28515625" customWidth="1"/>
    <col min="30" max="30" width="15.28515625" customWidth="1"/>
    <col min="31" max="31" width="28.140625" bestFit="1" customWidth="1"/>
    <col min="32" max="32" width="19.140625" customWidth="1"/>
    <col min="33" max="33" width="10" customWidth="1"/>
    <col min="34" max="34" width="13" customWidth="1"/>
    <col min="35" max="50" width="9.42578125" customWidth="1"/>
    <col min="51" max="51" width="3.7109375" customWidth="1"/>
    <col min="70" max="70" width="3.7109375" customWidth="1"/>
    <col min="89" max="89" width="2.42578125" customWidth="1"/>
    <col min="109" max="109" width="13.85546875" bestFit="1" customWidth="1"/>
    <col min="110" max="125" width="9.85546875" customWidth="1"/>
    <col min="127" max="127" width="11.5703125" bestFit="1" customWidth="1"/>
    <col min="128" max="128" width="8.42578125" customWidth="1"/>
    <col min="129" max="129" width="4" customWidth="1"/>
    <col min="130" max="133" width="10.7109375" customWidth="1"/>
    <col min="134" max="134" width="11" customWidth="1"/>
    <col min="135" max="135" width="12" customWidth="1"/>
    <col min="136" max="136" width="10.28515625" customWidth="1"/>
    <col min="137" max="137" width="11.28515625" customWidth="1"/>
  </cols>
  <sheetData>
    <row r="1" spans="1:137">
      <c r="A1" t="s">
        <v>140</v>
      </c>
      <c r="B1" s="48"/>
      <c r="C1" s="48"/>
      <c r="F1" s="25" t="s">
        <v>142</v>
      </c>
      <c r="G1" s="26" t="s">
        <v>143</v>
      </c>
      <c r="H1" s="27" t="str">
        <f>'Front Page'!F11</f>
        <v>Jonny</v>
      </c>
      <c r="I1" s="27" t="str">
        <f>'Front Page'!G11</f>
        <v>Marius</v>
      </c>
      <c r="J1" s="27" t="str">
        <f>'Front Page'!H11</f>
        <v>Max</v>
      </c>
      <c r="K1" s="27" t="str">
        <f>'Front Page'!I11</f>
        <v>Dan</v>
      </c>
      <c r="L1" s="27" t="str">
        <f>'Front Page'!J11</f>
        <v>Apat</v>
      </c>
      <c r="M1" s="27" t="str">
        <f>'Front Page'!K11</f>
        <v>Ed</v>
      </c>
      <c r="N1" s="27" t="str">
        <f>'Front Page'!L11</f>
        <v>Joe</v>
      </c>
      <c r="O1" s="27" t="str">
        <f>'Front Page'!M11</f>
        <v>Nate</v>
      </c>
      <c r="P1" s="27" t="str">
        <f>'Front Page'!N11</f>
        <v>Matt</v>
      </c>
      <c r="Q1" s="27" t="str">
        <f>'Front Page'!O11</f>
        <v>Player</v>
      </c>
      <c r="R1" s="27" t="str">
        <f>'Front Page'!P11</f>
        <v>Player</v>
      </c>
      <c r="S1" s="27" t="str">
        <f>'Front Page'!Q11</f>
        <v>Player</v>
      </c>
      <c r="T1" s="27" t="str">
        <f>'Front Page'!R11</f>
        <v>Player</v>
      </c>
      <c r="U1" s="27" t="str">
        <f>'Front Page'!S11</f>
        <v>Player</v>
      </c>
      <c r="V1" s="27" t="str">
        <f>'Front Page'!T11</f>
        <v>Player</v>
      </c>
      <c r="W1" s="27" t="str">
        <f>'Front Page'!U11</f>
        <v>Player</v>
      </c>
      <c r="Y1" s="9" t="s">
        <v>144</v>
      </c>
      <c r="Z1" s="18" t="s">
        <v>145</v>
      </c>
      <c r="AB1" t="s">
        <v>48</v>
      </c>
      <c r="AG1" t="s">
        <v>146</v>
      </c>
      <c r="AH1" s="9" t="s">
        <v>142</v>
      </c>
      <c r="AI1" s="10" t="str">
        <f>H1</f>
        <v>Jonny</v>
      </c>
      <c r="AJ1" s="10" t="str">
        <f t="shared" ref="AJ1:AX1" si="0">I1</f>
        <v>Marius</v>
      </c>
      <c r="AK1" s="10" t="str">
        <f t="shared" si="0"/>
        <v>Max</v>
      </c>
      <c r="AL1" s="10" t="str">
        <f t="shared" si="0"/>
        <v>Dan</v>
      </c>
      <c r="AM1" s="10" t="str">
        <f t="shared" si="0"/>
        <v>Apat</v>
      </c>
      <c r="AN1" s="10" t="str">
        <f t="shared" si="0"/>
        <v>Ed</v>
      </c>
      <c r="AO1" s="10" t="str">
        <f t="shared" si="0"/>
        <v>Joe</v>
      </c>
      <c r="AP1" s="10" t="str">
        <f t="shared" si="0"/>
        <v>Nate</v>
      </c>
      <c r="AQ1" s="10" t="str">
        <f t="shared" si="0"/>
        <v>Matt</v>
      </c>
      <c r="AR1" s="10" t="str">
        <f t="shared" si="0"/>
        <v>Player</v>
      </c>
      <c r="AS1" s="10" t="str">
        <f t="shared" si="0"/>
        <v>Player</v>
      </c>
      <c r="AT1" s="10" t="str">
        <f t="shared" si="0"/>
        <v>Player</v>
      </c>
      <c r="AU1" s="10" t="str">
        <f t="shared" si="0"/>
        <v>Player</v>
      </c>
      <c r="AV1" s="10" t="str">
        <f t="shared" si="0"/>
        <v>Player</v>
      </c>
      <c r="AW1" s="10" t="str">
        <f t="shared" si="0"/>
        <v>Player</v>
      </c>
      <c r="AX1" s="10" t="str">
        <f t="shared" si="0"/>
        <v>Player</v>
      </c>
      <c r="AY1" s="36"/>
      <c r="AZ1" t="s">
        <v>147</v>
      </c>
      <c r="BA1" s="9" t="s">
        <v>142</v>
      </c>
      <c r="BB1" s="10" t="str">
        <f>H1</f>
        <v>Jonny</v>
      </c>
      <c r="BC1" s="10" t="str">
        <f t="shared" ref="BC1:BQ1" si="1">I1</f>
        <v>Marius</v>
      </c>
      <c r="BD1" s="10" t="str">
        <f t="shared" si="1"/>
        <v>Max</v>
      </c>
      <c r="BE1" s="10" t="str">
        <f t="shared" si="1"/>
        <v>Dan</v>
      </c>
      <c r="BF1" s="10" t="str">
        <f t="shared" si="1"/>
        <v>Apat</v>
      </c>
      <c r="BG1" s="10" t="str">
        <f t="shared" si="1"/>
        <v>Ed</v>
      </c>
      <c r="BH1" s="10" t="str">
        <f t="shared" si="1"/>
        <v>Joe</v>
      </c>
      <c r="BI1" s="10" t="str">
        <f t="shared" si="1"/>
        <v>Nate</v>
      </c>
      <c r="BJ1" s="10" t="str">
        <f t="shared" si="1"/>
        <v>Matt</v>
      </c>
      <c r="BK1" s="10" t="str">
        <f t="shared" si="1"/>
        <v>Player</v>
      </c>
      <c r="BL1" s="10" t="str">
        <f t="shared" si="1"/>
        <v>Player</v>
      </c>
      <c r="BM1" s="10" t="str">
        <f t="shared" si="1"/>
        <v>Player</v>
      </c>
      <c r="BN1" s="10" t="str">
        <f t="shared" si="1"/>
        <v>Player</v>
      </c>
      <c r="BO1" s="10" t="str">
        <f t="shared" si="1"/>
        <v>Player</v>
      </c>
      <c r="BP1" s="10" t="str">
        <f t="shared" si="1"/>
        <v>Player</v>
      </c>
      <c r="BQ1" s="10" t="str">
        <f t="shared" si="1"/>
        <v>Player</v>
      </c>
      <c r="BR1" s="36"/>
      <c r="BS1" t="s">
        <v>148</v>
      </c>
      <c r="BT1" s="9" t="s">
        <v>142</v>
      </c>
      <c r="BU1" s="10" t="str">
        <f>H1</f>
        <v>Jonny</v>
      </c>
      <c r="BV1" s="10" t="str">
        <f t="shared" ref="BV1:CJ1" si="2">I1</f>
        <v>Marius</v>
      </c>
      <c r="BW1" s="10" t="str">
        <f t="shared" si="2"/>
        <v>Max</v>
      </c>
      <c r="BX1" s="10" t="str">
        <f t="shared" si="2"/>
        <v>Dan</v>
      </c>
      <c r="BY1" s="10" t="str">
        <f t="shared" si="2"/>
        <v>Apat</v>
      </c>
      <c r="BZ1" s="10" t="str">
        <f t="shared" si="2"/>
        <v>Ed</v>
      </c>
      <c r="CA1" s="10" t="str">
        <f t="shared" si="2"/>
        <v>Joe</v>
      </c>
      <c r="CB1" s="10" t="str">
        <f t="shared" si="2"/>
        <v>Nate</v>
      </c>
      <c r="CC1" s="10" t="str">
        <f t="shared" si="2"/>
        <v>Matt</v>
      </c>
      <c r="CD1" s="10" t="str">
        <f t="shared" si="2"/>
        <v>Player</v>
      </c>
      <c r="CE1" s="10" t="str">
        <f t="shared" si="2"/>
        <v>Player</v>
      </c>
      <c r="CF1" s="10" t="str">
        <f t="shared" si="2"/>
        <v>Player</v>
      </c>
      <c r="CG1" s="10" t="str">
        <f t="shared" si="2"/>
        <v>Player</v>
      </c>
      <c r="CH1" s="10" t="str">
        <f t="shared" si="2"/>
        <v>Player</v>
      </c>
      <c r="CI1" s="10" t="str">
        <f t="shared" si="2"/>
        <v>Player</v>
      </c>
      <c r="CJ1" s="10" t="str">
        <f t="shared" si="2"/>
        <v>Player</v>
      </c>
      <c r="CL1" t="s">
        <v>149</v>
      </c>
      <c r="CM1" s="9" t="s">
        <v>142</v>
      </c>
      <c r="CN1" s="10" t="str">
        <f>H1</f>
        <v>Jonny</v>
      </c>
      <c r="CO1" s="10" t="str">
        <f t="shared" ref="CO1:DC1" si="3">I1</f>
        <v>Marius</v>
      </c>
      <c r="CP1" s="10" t="str">
        <f t="shared" si="3"/>
        <v>Max</v>
      </c>
      <c r="CQ1" s="10" t="str">
        <f t="shared" si="3"/>
        <v>Dan</v>
      </c>
      <c r="CR1" s="10" t="str">
        <f t="shared" si="3"/>
        <v>Apat</v>
      </c>
      <c r="CS1" s="10" t="str">
        <f t="shared" si="3"/>
        <v>Ed</v>
      </c>
      <c r="CT1" s="10" t="str">
        <f t="shared" si="3"/>
        <v>Joe</v>
      </c>
      <c r="CU1" s="10" t="str">
        <f t="shared" si="3"/>
        <v>Nate</v>
      </c>
      <c r="CV1" s="10" t="str">
        <f t="shared" si="3"/>
        <v>Matt</v>
      </c>
      <c r="CW1" s="10" t="str">
        <f t="shared" si="3"/>
        <v>Player</v>
      </c>
      <c r="CX1" s="10" t="str">
        <f t="shared" si="3"/>
        <v>Player</v>
      </c>
      <c r="CY1" s="10" t="str">
        <f t="shared" si="3"/>
        <v>Player</v>
      </c>
      <c r="CZ1" s="10" t="str">
        <f t="shared" si="3"/>
        <v>Player</v>
      </c>
      <c r="DA1" s="10" t="str">
        <f t="shared" si="3"/>
        <v>Player</v>
      </c>
      <c r="DB1" s="10" t="str">
        <f t="shared" si="3"/>
        <v>Player</v>
      </c>
      <c r="DC1" s="10" t="str">
        <f t="shared" si="3"/>
        <v>Player</v>
      </c>
      <c r="DE1" t="s">
        <v>150</v>
      </c>
      <c r="DF1" s="9" t="s">
        <v>8</v>
      </c>
      <c r="DG1" s="9" t="s">
        <v>9</v>
      </c>
      <c r="DH1" s="9" t="s">
        <v>10</v>
      </c>
      <c r="DI1" s="9" t="s">
        <v>11</v>
      </c>
      <c r="DJ1" s="9" t="s">
        <v>12</v>
      </c>
      <c r="DK1" s="9" t="s">
        <v>13</v>
      </c>
      <c r="DL1" s="9" t="s">
        <v>14</v>
      </c>
      <c r="DM1" s="9" t="s">
        <v>15</v>
      </c>
      <c r="DN1" s="9" t="s">
        <v>16</v>
      </c>
      <c r="DO1" s="9" t="s">
        <v>17</v>
      </c>
      <c r="DP1" s="9" t="s">
        <v>18</v>
      </c>
      <c r="DQ1" s="9" t="s">
        <v>19</v>
      </c>
      <c r="DR1" s="9" t="s">
        <v>20</v>
      </c>
      <c r="DS1" s="9" t="s">
        <v>21</v>
      </c>
      <c r="DT1" s="9" t="s">
        <v>22</v>
      </c>
      <c r="DU1" s="9" t="s">
        <v>23</v>
      </c>
      <c r="DW1" t="s">
        <v>151</v>
      </c>
      <c r="DX1" s="10" t="s">
        <v>152</v>
      </c>
      <c r="DY1" s="10" t="str">
        <f>B5</f>
        <v>Us</v>
      </c>
      <c r="DZ1" s="10" t="s">
        <v>146</v>
      </c>
      <c r="EA1" s="10" t="s">
        <v>147</v>
      </c>
      <c r="EB1" s="10" t="s">
        <v>153</v>
      </c>
      <c r="EC1" s="10" t="s">
        <v>154</v>
      </c>
      <c r="ED1" s="9" t="s">
        <v>155</v>
      </c>
      <c r="EE1" s="10" t="s">
        <v>156</v>
      </c>
      <c r="EF1" s="10" t="s">
        <v>157</v>
      </c>
      <c r="EG1" s="18" t="s">
        <v>158</v>
      </c>
    </row>
    <row r="2" spans="1:137">
      <c r="A2" t="s">
        <v>159</v>
      </c>
      <c r="B2" s="28"/>
      <c r="E2" s="35" t="s">
        <v>160</v>
      </c>
      <c r="F2" s="11">
        <v>1</v>
      </c>
      <c r="G2" s="13">
        <v>0</v>
      </c>
      <c r="H2" s="12">
        <v>1</v>
      </c>
      <c r="I2" s="12">
        <v>1</v>
      </c>
      <c r="J2" s="12"/>
      <c r="K2" s="12">
        <v>1</v>
      </c>
      <c r="L2" s="12">
        <v>1</v>
      </c>
      <c r="M2" s="12"/>
      <c r="N2" s="12"/>
      <c r="O2" s="12"/>
      <c r="P2" s="12">
        <v>1</v>
      </c>
      <c r="Q2" s="12"/>
      <c r="R2" s="12"/>
      <c r="S2" s="12"/>
      <c r="T2" s="12"/>
      <c r="U2" s="12"/>
      <c r="V2" s="12"/>
      <c r="W2" s="12"/>
      <c r="Y2" s="12">
        <f>IF($F2&lt;$B$10+1,COUNTA($H2:$W2),0)</f>
        <v>5</v>
      </c>
      <c r="Z2" s="12" t="str">
        <f t="shared" ref="Z2:Z30" si="4">IF($Y2&gt;0,_xlfn.CONCAT($DY2," ",$DX2),"")</f>
        <v>Op hold</v>
      </c>
      <c r="AB2" t="s">
        <v>51</v>
      </c>
      <c r="AC2" s="2">
        <f>MAX(H43:W43)</f>
        <v>34.69047619047619</v>
      </c>
      <c r="AD2" s="30" t="str">
        <f>_xlfn.XLOOKUP(AC2,H43:W43,$H$33:$W$33)</f>
        <v>Max</v>
      </c>
      <c r="AE2" t="s">
        <v>52</v>
      </c>
      <c r="AH2" s="19">
        <f>$F2</f>
        <v>1</v>
      </c>
      <c r="AI2" s="12">
        <f t="shared" ref="AI2:AX17" si="5">H2*$DZ2</f>
        <v>0</v>
      </c>
      <c r="AJ2" s="12">
        <f t="shared" si="5"/>
        <v>0</v>
      </c>
      <c r="AK2" s="12">
        <f t="shared" si="5"/>
        <v>0</v>
      </c>
      <c r="AL2" s="12">
        <f t="shared" si="5"/>
        <v>0</v>
      </c>
      <c r="AM2" s="12">
        <f t="shared" si="5"/>
        <v>0</v>
      </c>
      <c r="AN2" s="12">
        <f t="shared" si="5"/>
        <v>0</v>
      </c>
      <c r="AO2" s="12">
        <f t="shared" si="5"/>
        <v>0</v>
      </c>
      <c r="AP2" s="12">
        <f t="shared" si="5"/>
        <v>0</v>
      </c>
      <c r="AQ2" s="12">
        <f t="shared" si="5"/>
        <v>0</v>
      </c>
      <c r="AR2" s="12">
        <f t="shared" si="5"/>
        <v>0</v>
      </c>
      <c r="AS2" s="12">
        <f t="shared" si="5"/>
        <v>0</v>
      </c>
      <c r="AT2" s="12">
        <f t="shared" si="5"/>
        <v>0</v>
      </c>
      <c r="AU2" s="12">
        <f t="shared" si="5"/>
        <v>0</v>
      </c>
      <c r="AV2" s="12">
        <f t="shared" si="5"/>
        <v>0</v>
      </c>
      <c r="AW2" s="12">
        <f t="shared" si="5"/>
        <v>0</v>
      </c>
      <c r="AX2" s="12">
        <f t="shared" si="5"/>
        <v>0</v>
      </c>
      <c r="BA2" s="19">
        <f>$F2</f>
        <v>1</v>
      </c>
      <c r="BB2" s="12">
        <f t="shared" ref="BB2:BQ17" si="6">H2*$EA2</f>
        <v>0</v>
      </c>
      <c r="BC2" s="12">
        <f t="shared" si="6"/>
        <v>0</v>
      </c>
      <c r="BD2" s="12">
        <f t="shared" si="6"/>
        <v>0</v>
      </c>
      <c r="BE2" s="12">
        <f t="shared" si="6"/>
        <v>0</v>
      </c>
      <c r="BF2" s="12">
        <f t="shared" si="6"/>
        <v>0</v>
      </c>
      <c r="BG2" s="12">
        <f t="shared" si="6"/>
        <v>0</v>
      </c>
      <c r="BH2" s="12">
        <f t="shared" si="6"/>
        <v>0</v>
      </c>
      <c r="BI2" s="12">
        <f t="shared" si="6"/>
        <v>0</v>
      </c>
      <c r="BJ2" s="12">
        <f t="shared" si="6"/>
        <v>0</v>
      </c>
      <c r="BK2" s="12">
        <f t="shared" si="6"/>
        <v>0</v>
      </c>
      <c r="BL2" s="12">
        <f t="shared" si="6"/>
        <v>0</v>
      </c>
      <c r="BM2" s="12">
        <f t="shared" si="6"/>
        <v>0</v>
      </c>
      <c r="BN2" s="12">
        <f t="shared" si="6"/>
        <v>0</v>
      </c>
      <c r="BO2" s="12">
        <f t="shared" si="6"/>
        <v>0</v>
      </c>
      <c r="BP2" s="12">
        <f t="shared" si="6"/>
        <v>0</v>
      </c>
      <c r="BQ2" s="12">
        <f t="shared" si="6"/>
        <v>0</v>
      </c>
      <c r="BT2" s="19">
        <f>$F2</f>
        <v>1</v>
      </c>
      <c r="BU2" s="12">
        <f t="shared" ref="BU2:CJ17" si="7">H2*$EB2</f>
        <v>0</v>
      </c>
      <c r="BV2" s="12">
        <f t="shared" si="7"/>
        <v>0</v>
      </c>
      <c r="BW2" s="12">
        <f t="shared" si="7"/>
        <v>0</v>
      </c>
      <c r="BX2" s="12">
        <f t="shared" si="7"/>
        <v>0</v>
      </c>
      <c r="BY2" s="12">
        <f t="shared" si="7"/>
        <v>0</v>
      </c>
      <c r="BZ2" s="12">
        <f t="shared" si="7"/>
        <v>0</v>
      </c>
      <c r="CA2" s="12">
        <f t="shared" si="7"/>
        <v>0</v>
      </c>
      <c r="CB2" s="12">
        <f t="shared" si="7"/>
        <v>0</v>
      </c>
      <c r="CC2" s="12">
        <f t="shared" si="7"/>
        <v>0</v>
      </c>
      <c r="CD2" s="12">
        <f t="shared" si="7"/>
        <v>0</v>
      </c>
      <c r="CE2" s="12">
        <f t="shared" si="7"/>
        <v>0</v>
      </c>
      <c r="CF2" s="12">
        <f t="shared" si="7"/>
        <v>0</v>
      </c>
      <c r="CG2" s="12">
        <f t="shared" si="7"/>
        <v>0</v>
      </c>
      <c r="CH2" s="12">
        <f t="shared" si="7"/>
        <v>0</v>
      </c>
      <c r="CI2" s="12">
        <f t="shared" si="7"/>
        <v>0</v>
      </c>
      <c r="CJ2" s="12">
        <f t="shared" si="7"/>
        <v>0</v>
      </c>
      <c r="CM2" s="19">
        <f>$F2</f>
        <v>1</v>
      </c>
      <c r="CN2" s="12">
        <f t="shared" ref="CN2:DC17" si="8">H2*$EC2</f>
        <v>1</v>
      </c>
      <c r="CO2" s="12">
        <f t="shared" si="8"/>
        <v>1</v>
      </c>
      <c r="CP2" s="12">
        <f t="shared" si="8"/>
        <v>0</v>
      </c>
      <c r="CQ2" s="12">
        <f t="shared" si="8"/>
        <v>1</v>
      </c>
      <c r="CR2" s="12">
        <f t="shared" si="8"/>
        <v>1</v>
      </c>
      <c r="CS2" s="12">
        <f t="shared" si="8"/>
        <v>0</v>
      </c>
      <c r="CT2" s="12">
        <f t="shared" si="8"/>
        <v>0</v>
      </c>
      <c r="CU2" s="12">
        <f t="shared" si="8"/>
        <v>0</v>
      </c>
      <c r="CV2" s="12">
        <f t="shared" si="8"/>
        <v>1</v>
      </c>
      <c r="CW2" s="12">
        <f t="shared" si="8"/>
        <v>0</v>
      </c>
      <c r="CX2" s="12">
        <f t="shared" si="8"/>
        <v>0</v>
      </c>
      <c r="CY2" s="12">
        <f t="shared" si="8"/>
        <v>0</v>
      </c>
      <c r="CZ2" s="12">
        <f t="shared" si="8"/>
        <v>0</v>
      </c>
      <c r="DA2" s="12">
        <f t="shared" si="8"/>
        <v>0</v>
      </c>
      <c r="DB2" s="12">
        <f t="shared" si="8"/>
        <v>0</v>
      </c>
      <c r="DC2" s="12">
        <f t="shared" si="8"/>
        <v>0</v>
      </c>
      <c r="DF2" s="19">
        <f>IF($DY1="Op",H2,0)</f>
        <v>0</v>
      </c>
      <c r="DG2" s="19">
        <f t="shared" ref="DG2:DU17" si="9">IF($DY1="Op",I2,0)</f>
        <v>0</v>
      </c>
      <c r="DH2" s="19">
        <f t="shared" si="9"/>
        <v>0</v>
      </c>
      <c r="DI2" s="19">
        <f t="shared" si="9"/>
        <v>0</v>
      </c>
      <c r="DJ2" s="19">
        <f t="shared" si="9"/>
        <v>0</v>
      </c>
      <c r="DK2" s="19">
        <f t="shared" si="9"/>
        <v>0</v>
      </c>
      <c r="DL2" s="19">
        <f t="shared" si="9"/>
        <v>0</v>
      </c>
      <c r="DM2" s="19">
        <f t="shared" si="9"/>
        <v>0</v>
      </c>
      <c r="DN2" s="19">
        <f t="shared" si="9"/>
        <v>0</v>
      </c>
      <c r="DO2" s="19">
        <f t="shared" si="9"/>
        <v>0</v>
      </c>
      <c r="DP2" s="19">
        <f t="shared" si="9"/>
        <v>0</v>
      </c>
      <c r="DQ2" s="19">
        <f t="shared" si="9"/>
        <v>0</v>
      </c>
      <c r="DR2" s="19">
        <f t="shared" si="9"/>
        <v>0</v>
      </c>
      <c r="DS2" s="19">
        <f t="shared" si="9"/>
        <v>0</v>
      </c>
      <c r="DT2" s="19">
        <f t="shared" si="9"/>
        <v>0</v>
      </c>
      <c r="DU2" s="19">
        <f t="shared" si="9"/>
        <v>0</v>
      </c>
      <c r="DX2" s="12" t="str">
        <f>IF(MOD($G2,2)=0,"hold","break")</f>
        <v>hold</v>
      </c>
      <c r="DY2" s="15" t="str">
        <f>IF(DX2="break",DY1,IF(DY1="Op","Us","Op"))</f>
        <v>Op</v>
      </c>
      <c r="DZ2" s="15">
        <f>IF($Y2=$B$6,IF($DY2="Us",1,0),0)</f>
        <v>0</v>
      </c>
      <c r="EA2" s="15">
        <f t="shared" ref="EA2:EA30" si="10">IF(DY1="Op",ROUNDUP($G2/2,0),ROUNDDOWN($G2/2,0))*$Y2/5</f>
        <v>0</v>
      </c>
      <c r="EB2" s="15">
        <f t="shared" ref="EB2:EB30" si="11">($G2-$EA2)*$Y2/5</f>
        <v>0</v>
      </c>
      <c r="EC2" s="15">
        <f>IF($Y2=$B$6,IF($DY2="Op",1,0),0)</f>
        <v>1</v>
      </c>
      <c r="ED2" s="20" t="str">
        <f>IF($Z2="Us hold",$G2,"")</f>
        <v/>
      </c>
      <c r="EE2" s="20" t="str">
        <f>IF($Z2="Us break",$G2,"")</f>
        <v/>
      </c>
      <c r="EF2" s="20">
        <f>IF($Z2="Op hold",$G2,"")</f>
        <v>0</v>
      </c>
      <c r="EG2" s="20" t="str">
        <f>IF($Z2="Op break",$G2,"")</f>
        <v/>
      </c>
    </row>
    <row r="3" spans="1:137">
      <c r="E3" t="s">
        <v>161</v>
      </c>
      <c r="F3" s="14">
        <v>2</v>
      </c>
      <c r="G3" s="16">
        <v>1</v>
      </c>
      <c r="H3" s="15"/>
      <c r="I3" s="15">
        <v>1</v>
      </c>
      <c r="J3" s="15"/>
      <c r="K3" s="15"/>
      <c r="L3" s="15">
        <v>1</v>
      </c>
      <c r="M3" s="15">
        <v>1</v>
      </c>
      <c r="N3" s="15">
        <v>1</v>
      </c>
      <c r="O3" s="15"/>
      <c r="P3" s="15">
        <v>1</v>
      </c>
      <c r="Q3" s="15"/>
      <c r="R3" s="15"/>
      <c r="S3" s="15"/>
      <c r="T3" s="15"/>
      <c r="U3" s="15"/>
      <c r="V3" s="15"/>
      <c r="W3" s="15"/>
      <c r="Y3" s="15">
        <f t="shared" ref="Y3:Y30" si="12">IF($F3&lt;$B$10+1,COUNTA($H3:$W3),0)</f>
        <v>5</v>
      </c>
      <c r="Z3" s="15" t="str">
        <f t="shared" si="4"/>
        <v>Op break</v>
      </c>
      <c r="AB3" t="s">
        <v>73</v>
      </c>
      <c r="AC3" s="2">
        <f>MAX(AI57:AX57)</f>
        <v>1</v>
      </c>
      <c r="AD3" s="30" t="str">
        <f>_xlfn.XLOOKUP(AC3,AI57:AX57,$AI$52:$AX$52)</f>
        <v>Player 3</v>
      </c>
      <c r="AE3" t="s">
        <v>74</v>
      </c>
      <c r="AH3" s="19">
        <f t="shared" ref="AH3:AH30" si="13">$F3</f>
        <v>2</v>
      </c>
      <c r="AI3" s="12">
        <f t="shared" si="5"/>
        <v>0</v>
      </c>
      <c r="AJ3" s="12">
        <f t="shared" si="5"/>
        <v>0</v>
      </c>
      <c r="AK3" s="12">
        <f t="shared" si="5"/>
        <v>0</v>
      </c>
      <c r="AL3" s="12">
        <f t="shared" si="5"/>
        <v>0</v>
      </c>
      <c r="AM3" s="12">
        <f t="shared" si="5"/>
        <v>0</v>
      </c>
      <c r="AN3" s="12">
        <f t="shared" si="5"/>
        <v>0</v>
      </c>
      <c r="AO3" s="12">
        <f t="shared" si="5"/>
        <v>0</v>
      </c>
      <c r="AP3" s="12">
        <f t="shared" si="5"/>
        <v>0</v>
      </c>
      <c r="AQ3" s="12">
        <f t="shared" si="5"/>
        <v>0</v>
      </c>
      <c r="AR3" s="12">
        <f t="shared" si="5"/>
        <v>0</v>
      </c>
      <c r="AS3" s="12">
        <f t="shared" si="5"/>
        <v>0</v>
      </c>
      <c r="AT3" s="12">
        <f t="shared" si="5"/>
        <v>0</v>
      </c>
      <c r="AU3" s="12">
        <f t="shared" si="5"/>
        <v>0</v>
      </c>
      <c r="AV3" s="12">
        <f t="shared" si="5"/>
        <v>0</v>
      </c>
      <c r="AW3" s="12">
        <f t="shared" si="5"/>
        <v>0</v>
      </c>
      <c r="AX3" s="12">
        <f t="shared" si="5"/>
        <v>0</v>
      </c>
      <c r="BA3" s="19">
        <f t="shared" ref="BA3:BA30" si="14">$F3</f>
        <v>2</v>
      </c>
      <c r="BB3" s="12">
        <f t="shared" si="6"/>
        <v>0</v>
      </c>
      <c r="BC3" s="12">
        <f t="shared" si="6"/>
        <v>1</v>
      </c>
      <c r="BD3" s="12">
        <f t="shared" si="6"/>
        <v>0</v>
      </c>
      <c r="BE3" s="12">
        <f t="shared" si="6"/>
        <v>0</v>
      </c>
      <c r="BF3" s="12">
        <f t="shared" si="6"/>
        <v>1</v>
      </c>
      <c r="BG3" s="12">
        <f t="shared" si="6"/>
        <v>1</v>
      </c>
      <c r="BH3" s="12">
        <f t="shared" si="6"/>
        <v>1</v>
      </c>
      <c r="BI3" s="12">
        <f t="shared" si="6"/>
        <v>0</v>
      </c>
      <c r="BJ3" s="12">
        <f t="shared" si="6"/>
        <v>1</v>
      </c>
      <c r="BK3" s="12">
        <f t="shared" si="6"/>
        <v>0</v>
      </c>
      <c r="BL3" s="12">
        <f t="shared" si="6"/>
        <v>0</v>
      </c>
      <c r="BM3" s="12">
        <f t="shared" si="6"/>
        <v>0</v>
      </c>
      <c r="BN3" s="12">
        <f t="shared" si="6"/>
        <v>0</v>
      </c>
      <c r="BO3" s="12">
        <f t="shared" si="6"/>
        <v>0</v>
      </c>
      <c r="BP3" s="12">
        <f t="shared" si="6"/>
        <v>0</v>
      </c>
      <c r="BQ3" s="12">
        <f t="shared" si="6"/>
        <v>0</v>
      </c>
      <c r="BT3" s="19">
        <f t="shared" ref="BT3:BT30" si="15">$F3</f>
        <v>2</v>
      </c>
      <c r="BU3" s="12">
        <f t="shared" si="7"/>
        <v>0</v>
      </c>
      <c r="BV3" s="12">
        <f t="shared" si="7"/>
        <v>0</v>
      </c>
      <c r="BW3" s="12">
        <f t="shared" si="7"/>
        <v>0</v>
      </c>
      <c r="BX3" s="12">
        <f t="shared" si="7"/>
        <v>0</v>
      </c>
      <c r="BY3" s="12">
        <f t="shared" si="7"/>
        <v>0</v>
      </c>
      <c r="BZ3" s="12">
        <f t="shared" si="7"/>
        <v>0</v>
      </c>
      <c r="CA3" s="12">
        <f t="shared" si="7"/>
        <v>0</v>
      </c>
      <c r="CB3" s="12">
        <f t="shared" si="7"/>
        <v>0</v>
      </c>
      <c r="CC3" s="12">
        <f t="shared" si="7"/>
        <v>0</v>
      </c>
      <c r="CD3" s="12">
        <f t="shared" si="7"/>
        <v>0</v>
      </c>
      <c r="CE3" s="12">
        <f t="shared" si="7"/>
        <v>0</v>
      </c>
      <c r="CF3" s="12">
        <f t="shared" si="7"/>
        <v>0</v>
      </c>
      <c r="CG3" s="12">
        <f t="shared" si="7"/>
        <v>0</v>
      </c>
      <c r="CH3" s="12">
        <f t="shared" si="7"/>
        <v>0</v>
      </c>
      <c r="CI3" s="12">
        <f t="shared" si="7"/>
        <v>0</v>
      </c>
      <c r="CJ3" s="12">
        <f t="shared" si="7"/>
        <v>0</v>
      </c>
      <c r="CM3" s="19">
        <f t="shared" ref="CM3:CM30" si="16">$F3</f>
        <v>2</v>
      </c>
      <c r="CN3" s="12">
        <f t="shared" si="8"/>
        <v>0</v>
      </c>
      <c r="CO3" s="12">
        <f t="shared" si="8"/>
        <v>1</v>
      </c>
      <c r="CP3" s="12">
        <f t="shared" si="8"/>
        <v>0</v>
      </c>
      <c r="CQ3" s="12">
        <f t="shared" si="8"/>
        <v>0</v>
      </c>
      <c r="CR3" s="12">
        <f t="shared" si="8"/>
        <v>1</v>
      </c>
      <c r="CS3" s="12">
        <f t="shared" si="8"/>
        <v>1</v>
      </c>
      <c r="CT3" s="12">
        <f t="shared" si="8"/>
        <v>1</v>
      </c>
      <c r="CU3" s="12">
        <f t="shared" si="8"/>
        <v>0</v>
      </c>
      <c r="CV3" s="12">
        <f t="shared" si="8"/>
        <v>1</v>
      </c>
      <c r="CW3" s="12">
        <f t="shared" si="8"/>
        <v>0</v>
      </c>
      <c r="CX3" s="12">
        <f t="shared" si="8"/>
        <v>0</v>
      </c>
      <c r="CY3" s="12">
        <f t="shared" si="8"/>
        <v>0</v>
      </c>
      <c r="CZ3" s="12">
        <f t="shared" si="8"/>
        <v>0</v>
      </c>
      <c r="DA3" s="12">
        <f t="shared" si="8"/>
        <v>0</v>
      </c>
      <c r="DB3" s="12">
        <f t="shared" si="8"/>
        <v>0</v>
      </c>
      <c r="DC3" s="12">
        <f t="shared" si="8"/>
        <v>0</v>
      </c>
      <c r="DF3" s="19">
        <f t="shared" ref="DF3:DU30" si="17">IF($DY2="Op",H3,0)</f>
        <v>0</v>
      </c>
      <c r="DG3" s="19">
        <f t="shared" si="9"/>
        <v>1</v>
      </c>
      <c r="DH3" s="19">
        <f t="shared" si="9"/>
        <v>0</v>
      </c>
      <c r="DI3" s="19">
        <f t="shared" si="9"/>
        <v>0</v>
      </c>
      <c r="DJ3" s="19">
        <f t="shared" si="9"/>
        <v>1</v>
      </c>
      <c r="DK3" s="19">
        <f t="shared" si="9"/>
        <v>1</v>
      </c>
      <c r="DL3" s="19">
        <f t="shared" si="9"/>
        <v>1</v>
      </c>
      <c r="DM3" s="19">
        <f t="shared" si="9"/>
        <v>0</v>
      </c>
      <c r="DN3" s="19">
        <f t="shared" si="9"/>
        <v>1</v>
      </c>
      <c r="DO3" s="19">
        <f t="shared" si="9"/>
        <v>0</v>
      </c>
      <c r="DP3" s="19">
        <f t="shared" si="9"/>
        <v>0</v>
      </c>
      <c r="DQ3" s="19">
        <f t="shared" si="9"/>
        <v>0</v>
      </c>
      <c r="DR3" s="19">
        <f t="shared" si="9"/>
        <v>0</v>
      </c>
      <c r="DS3" s="19">
        <f t="shared" si="9"/>
        <v>0</v>
      </c>
      <c r="DT3" s="19">
        <f t="shared" si="9"/>
        <v>0</v>
      </c>
      <c r="DU3" s="19">
        <f t="shared" si="9"/>
        <v>0</v>
      </c>
      <c r="DX3" s="15" t="str">
        <f>IF(MOD('Game (5)'!$G3,2)=0,"hold","break")</f>
        <v>break</v>
      </c>
      <c r="DY3" s="15" t="str">
        <f t="shared" ref="DY3:DY30" si="18">IF(DX3="break",DY2,IF(DY2="Op","Us","Op"))</f>
        <v>Op</v>
      </c>
      <c r="DZ3" s="15">
        <f t="shared" ref="DZ3:DZ30" si="19">IF($Y3=$B$6,IF($DY3="Us",1,0),0)</f>
        <v>0</v>
      </c>
      <c r="EA3" s="15">
        <f t="shared" si="10"/>
        <v>1</v>
      </c>
      <c r="EB3" s="15">
        <f t="shared" si="11"/>
        <v>0</v>
      </c>
      <c r="EC3" s="15">
        <f t="shared" ref="EC3:EC30" si="20">IF($Y3=$B$6,IF($DY3="Op",1,0),0)</f>
        <v>1</v>
      </c>
      <c r="ED3" s="20" t="str">
        <f t="shared" ref="ED3:ED30" si="21">IF($Z3="Us hold",$G3,"")</f>
        <v/>
      </c>
      <c r="EE3" s="20" t="str">
        <f t="shared" ref="EE3:EE30" si="22">IF($Z3="Us break",$G3,"")</f>
        <v/>
      </c>
      <c r="EF3" s="20" t="str">
        <f t="shared" ref="EF3:EF30" si="23">IF($Z3="Op hold",$G3,"")</f>
        <v/>
      </c>
      <c r="EG3" s="20">
        <f t="shared" ref="EG3:EG30" si="24">IF($Z3="Op break",$G3,"")</f>
        <v>1</v>
      </c>
    </row>
    <row r="4" spans="1:137">
      <c r="E4" t="s">
        <v>162</v>
      </c>
      <c r="F4" s="11">
        <v>3</v>
      </c>
      <c r="G4" s="13">
        <v>2</v>
      </c>
      <c r="H4" s="12">
        <v>1</v>
      </c>
      <c r="I4" s="12"/>
      <c r="J4" s="12">
        <v>1</v>
      </c>
      <c r="K4" s="12">
        <v>1</v>
      </c>
      <c r="L4" s="12"/>
      <c r="M4" s="12"/>
      <c r="N4" s="12"/>
      <c r="O4" s="12">
        <v>1</v>
      </c>
      <c r="P4" s="12">
        <v>1</v>
      </c>
      <c r="Q4" s="12"/>
      <c r="R4" s="12"/>
      <c r="S4" s="12"/>
      <c r="T4" s="12"/>
      <c r="U4" s="12"/>
      <c r="V4" s="12"/>
      <c r="W4" s="12"/>
      <c r="Y4" s="12">
        <f t="shared" si="12"/>
        <v>5</v>
      </c>
      <c r="Z4" s="12" t="str">
        <f t="shared" si="4"/>
        <v>Us hold</v>
      </c>
      <c r="AB4" t="s">
        <v>78</v>
      </c>
      <c r="AC4" s="2">
        <f>MAX(AI46:AX46)</f>
        <v>0.5</v>
      </c>
      <c r="AD4" s="30" t="str">
        <f>_xlfn.XLOOKUP(AC4,AI46:AX46,$AI$45:$AX$45)</f>
        <v>Matt</v>
      </c>
      <c r="AE4" t="s">
        <v>79</v>
      </c>
      <c r="AH4" s="19">
        <f t="shared" si="13"/>
        <v>3</v>
      </c>
      <c r="AI4" s="12">
        <f t="shared" si="5"/>
        <v>1</v>
      </c>
      <c r="AJ4" s="12">
        <f t="shared" si="5"/>
        <v>0</v>
      </c>
      <c r="AK4" s="12">
        <f t="shared" si="5"/>
        <v>1</v>
      </c>
      <c r="AL4" s="12">
        <f t="shared" si="5"/>
        <v>1</v>
      </c>
      <c r="AM4" s="12">
        <f t="shared" si="5"/>
        <v>0</v>
      </c>
      <c r="AN4" s="12">
        <f t="shared" si="5"/>
        <v>0</v>
      </c>
      <c r="AO4" s="12">
        <f t="shared" si="5"/>
        <v>0</v>
      </c>
      <c r="AP4" s="12">
        <f t="shared" si="5"/>
        <v>1</v>
      </c>
      <c r="AQ4" s="12">
        <f t="shared" si="5"/>
        <v>1</v>
      </c>
      <c r="AR4" s="12">
        <f t="shared" si="5"/>
        <v>0</v>
      </c>
      <c r="AS4" s="12">
        <f t="shared" si="5"/>
        <v>0</v>
      </c>
      <c r="AT4" s="12">
        <f t="shared" si="5"/>
        <v>0</v>
      </c>
      <c r="AU4" s="12">
        <f t="shared" si="5"/>
        <v>0</v>
      </c>
      <c r="AV4" s="12">
        <f t="shared" si="5"/>
        <v>0</v>
      </c>
      <c r="AW4" s="12">
        <f t="shared" si="5"/>
        <v>0</v>
      </c>
      <c r="AX4" s="12">
        <f t="shared" si="5"/>
        <v>0</v>
      </c>
      <c r="BA4" s="19">
        <f t="shared" si="14"/>
        <v>3</v>
      </c>
      <c r="BB4" s="12">
        <f t="shared" si="6"/>
        <v>1</v>
      </c>
      <c r="BC4" s="12">
        <f t="shared" si="6"/>
        <v>0</v>
      </c>
      <c r="BD4" s="12">
        <f t="shared" si="6"/>
        <v>1</v>
      </c>
      <c r="BE4" s="12">
        <f t="shared" si="6"/>
        <v>1</v>
      </c>
      <c r="BF4" s="12">
        <f t="shared" si="6"/>
        <v>0</v>
      </c>
      <c r="BG4" s="12">
        <f t="shared" si="6"/>
        <v>0</v>
      </c>
      <c r="BH4" s="12">
        <f t="shared" si="6"/>
        <v>0</v>
      </c>
      <c r="BI4" s="12">
        <f t="shared" si="6"/>
        <v>1</v>
      </c>
      <c r="BJ4" s="12">
        <f t="shared" si="6"/>
        <v>1</v>
      </c>
      <c r="BK4" s="12">
        <f t="shared" si="6"/>
        <v>0</v>
      </c>
      <c r="BL4" s="12">
        <f t="shared" si="6"/>
        <v>0</v>
      </c>
      <c r="BM4" s="12">
        <f t="shared" si="6"/>
        <v>0</v>
      </c>
      <c r="BN4" s="12">
        <f t="shared" si="6"/>
        <v>0</v>
      </c>
      <c r="BO4" s="12">
        <f t="shared" si="6"/>
        <v>0</v>
      </c>
      <c r="BP4" s="12">
        <f t="shared" si="6"/>
        <v>0</v>
      </c>
      <c r="BQ4" s="12">
        <f t="shared" si="6"/>
        <v>0</v>
      </c>
      <c r="BT4" s="19">
        <f t="shared" si="15"/>
        <v>3</v>
      </c>
      <c r="BU4" s="12">
        <f t="shared" si="7"/>
        <v>1</v>
      </c>
      <c r="BV4" s="12">
        <f t="shared" si="7"/>
        <v>0</v>
      </c>
      <c r="BW4" s="12">
        <f t="shared" si="7"/>
        <v>1</v>
      </c>
      <c r="BX4" s="12">
        <f t="shared" si="7"/>
        <v>1</v>
      </c>
      <c r="BY4" s="12">
        <f t="shared" si="7"/>
        <v>0</v>
      </c>
      <c r="BZ4" s="12">
        <f t="shared" si="7"/>
        <v>0</v>
      </c>
      <c r="CA4" s="12">
        <f t="shared" si="7"/>
        <v>0</v>
      </c>
      <c r="CB4" s="12">
        <f t="shared" si="7"/>
        <v>1</v>
      </c>
      <c r="CC4" s="12">
        <f t="shared" si="7"/>
        <v>1</v>
      </c>
      <c r="CD4" s="12">
        <f t="shared" si="7"/>
        <v>0</v>
      </c>
      <c r="CE4" s="12">
        <f t="shared" si="7"/>
        <v>0</v>
      </c>
      <c r="CF4" s="12">
        <f t="shared" si="7"/>
        <v>0</v>
      </c>
      <c r="CG4" s="12">
        <f t="shared" si="7"/>
        <v>0</v>
      </c>
      <c r="CH4" s="12">
        <f t="shared" si="7"/>
        <v>0</v>
      </c>
      <c r="CI4" s="12">
        <f t="shared" si="7"/>
        <v>0</v>
      </c>
      <c r="CJ4" s="12">
        <f t="shared" si="7"/>
        <v>0</v>
      </c>
      <c r="CM4" s="19">
        <f t="shared" si="16"/>
        <v>3</v>
      </c>
      <c r="CN4" s="12">
        <f t="shared" si="8"/>
        <v>0</v>
      </c>
      <c r="CO4" s="12">
        <f t="shared" si="8"/>
        <v>0</v>
      </c>
      <c r="CP4" s="12">
        <f t="shared" si="8"/>
        <v>0</v>
      </c>
      <c r="CQ4" s="12">
        <f t="shared" si="8"/>
        <v>0</v>
      </c>
      <c r="CR4" s="12">
        <f t="shared" si="8"/>
        <v>0</v>
      </c>
      <c r="CS4" s="12">
        <f t="shared" si="8"/>
        <v>0</v>
      </c>
      <c r="CT4" s="12">
        <f t="shared" si="8"/>
        <v>0</v>
      </c>
      <c r="CU4" s="12">
        <f t="shared" si="8"/>
        <v>0</v>
      </c>
      <c r="CV4" s="12">
        <f t="shared" si="8"/>
        <v>0</v>
      </c>
      <c r="CW4" s="12">
        <f t="shared" si="8"/>
        <v>0</v>
      </c>
      <c r="CX4" s="12">
        <f t="shared" si="8"/>
        <v>0</v>
      </c>
      <c r="CY4" s="12">
        <f t="shared" si="8"/>
        <v>0</v>
      </c>
      <c r="CZ4" s="12">
        <f t="shared" si="8"/>
        <v>0</v>
      </c>
      <c r="DA4" s="12">
        <f t="shared" si="8"/>
        <v>0</v>
      </c>
      <c r="DB4" s="12">
        <f t="shared" si="8"/>
        <v>0</v>
      </c>
      <c r="DC4" s="12">
        <f t="shared" si="8"/>
        <v>0</v>
      </c>
      <c r="DF4" s="19">
        <f t="shared" si="17"/>
        <v>1</v>
      </c>
      <c r="DG4" s="19">
        <f t="shared" si="9"/>
        <v>0</v>
      </c>
      <c r="DH4" s="19">
        <f t="shared" si="9"/>
        <v>1</v>
      </c>
      <c r="DI4" s="19">
        <f t="shared" si="9"/>
        <v>1</v>
      </c>
      <c r="DJ4" s="19">
        <f t="shared" si="9"/>
        <v>0</v>
      </c>
      <c r="DK4" s="19">
        <f t="shared" si="9"/>
        <v>0</v>
      </c>
      <c r="DL4" s="19">
        <f t="shared" si="9"/>
        <v>0</v>
      </c>
      <c r="DM4" s="19">
        <f t="shared" si="9"/>
        <v>1</v>
      </c>
      <c r="DN4" s="19">
        <f t="shared" si="9"/>
        <v>1</v>
      </c>
      <c r="DO4" s="19">
        <f t="shared" si="9"/>
        <v>0</v>
      </c>
      <c r="DP4" s="19">
        <f t="shared" si="9"/>
        <v>0</v>
      </c>
      <c r="DQ4" s="19">
        <f t="shared" si="9"/>
        <v>0</v>
      </c>
      <c r="DR4" s="19">
        <f t="shared" si="9"/>
        <v>0</v>
      </c>
      <c r="DS4" s="19">
        <f t="shared" si="9"/>
        <v>0</v>
      </c>
      <c r="DT4" s="19">
        <f t="shared" si="9"/>
        <v>0</v>
      </c>
      <c r="DU4" s="19">
        <f t="shared" si="9"/>
        <v>0</v>
      </c>
      <c r="DX4" s="12" t="str">
        <f>IF(MOD('Game (5)'!$G4,2)=0,"hold","break")</f>
        <v>hold</v>
      </c>
      <c r="DY4" s="15" t="str">
        <f t="shared" si="18"/>
        <v>Us</v>
      </c>
      <c r="DZ4" s="15">
        <f t="shared" si="19"/>
        <v>1</v>
      </c>
      <c r="EA4" s="15">
        <f t="shared" si="10"/>
        <v>1</v>
      </c>
      <c r="EB4" s="15">
        <f t="shared" si="11"/>
        <v>1</v>
      </c>
      <c r="EC4" s="15">
        <f t="shared" si="20"/>
        <v>0</v>
      </c>
      <c r="ED4" s="20">
        <f t="shared" si="21"/>
        <v>2</v>
      </c>
      <c r="EE4" s="20" t="str">
        <f t="shared" si="22"/>
        <v/>
      </c>
      <c r="EF4" s="20" t="str">
        <f t="shared" si="23"/>
        <v/>
      </c>
      <c r="EG4" s="20" t="str">
        <f t="shared" si="24"/>
        <v/>
      </c>
    </row>
    <row r="5" spans="1:137">
      <c r="A5" t="s">
        <v>163</v>
      </c>
      <c r="B5" s="28" t="s">
        <v>164</v>
      </c>
      <c r="F5" s="14">
        <v>4</v>
      </c>
      <c r="G5" s="16">
        <v>1</v>
      </c>
      <c r="H5" s="15"/>
      <c r="I5" s="15"/>
      <c r="J5" s="15">
        <v>1</v>
      </c>
      <c r="K5" s="15">
        <v>1</v>
      </c>
      <c r="L5" s="15"/>
      <c r="M5" s="15">
        <v>1</v>
      </c>
      <c r="N5" s="15">
        <v>1</v>
      </c>
      <c r="O5" s="15"/>
      <c r="P5" s="15">
        <v>1</v>
      </c>
      <c r="Q5" s="15"/>
      <c r="R5" s="15"/>
      <c r="S5" s="15"/>
      <c r="T5" s="15"/>
      <c r="U5" s="15"/>
      <c r="V5" s="15"/>
      <c r="W5" s="15"/>
      <c r="Y5" s="15">
        <f t="shared" si="12"/>
        <v>5</v>
      </c>
      <c r="Z5" s="15" t="str">
        <f t="shared" si="4"/>
        <v>Us break</v>
      </c>
      <c r="AB5" t="s">
        <v>83</v>
      </c>
      <c r="AC5" s="2">
        <f>MAX(AI58:AX58)</f>
        <v>1</v>
      </c>
      <c r="AD5" s="30" t="str">
        <f>_xlfn.XLOOKUP(AC5,AI58:AX58,$AI$52:$AX$52)</f>
        <v>Player 3</v>
      </c>
      <c r="AE5" t="s">
        <v>84</v>
      </c>
      <c r="AH5" s="19">
        <f t="shared" si="13"/>
        <v>4</v>
      </c>
      <c r="AI5" s="12">
        <f t="shared" si="5"/>
        <v>0</v>
      </c>
      <c r="AJ5" s="12">
        <f t="shared" si="5"/>
        <v>0</v>
      </c>
      <c r="AK5" s="12">
        <f t="shared" si="5"/>
        <v>1</v>
      </c>
      <c r="AL5" s="12">
        <f t="shared" si="5"/>
        <v>1</v>
      </c>
      <c r="AM5" s="12">
        <f t="shared" si="5"/>
        <v>0</v>
      </c>
      <c r="AN5" s="12">
        <f t="shared" si="5"/>
        <v>1</v>
      </c>
      <c r="AO5" s="12">
        <f t="shared" si="5"/>
        <v>1</v>
      </c>
      <c r="AP5" s="12">
        <f t="shared" si="5"/>
        <v>0</v>
      </c>
      <c r="AQ5" s="12">
        <f t="shared" si="5"/>
        <v>1</v>
      </c>
      <c r="AR5" s="12">
        <f t="shared" si="5"/>
        <v>0</v>
      </c>
      <c r="AS5" s="12">
        <f t="shared" si="5"/>
        <v>0</v>
      </c>
      <c r="AT5" s="12">
        <f t="shared" si="5"/>
        <v>0</v>
      </c>
      <c r="AU5" s="12">
        <f t="shared" si="5"/>
        <v>0</v>
      </c>
      <c r="AV5" s="12">
        <f t="shared" si="5"/>
        <v>0</v>
      </c>
      <c r="AW5" s="12">
        <f t="shared" si="5"/>
        <v>0</v>
      </c>
      <c r="AX5" s="12">
        <f t="shared" si="5"/>
        <v>0</v>
      </c>
      <c r="BA5" s="19">
        <f t="shared" si="14"/>
        <v>4</v>
      </c>
      <c r="BB5" s="12">
        <f t="shared" si="6"/>
        <v>0</v>
      </c>
      <c r="BC5" s="12">
        <f t="shared" si="6"/>
        <v>0</v>
      </c>
      <c r="BD5" s="12">
        <f t="shared" si="6"/>
        <v>0</v>
      </c>
      <c r="BE5" s="12">
        <f t="shared" si="6"/>
        <v>0</v>
      </c>
      <c r="BF5" s="12">
        <f t="shared" si="6"/>
        <v>0</v>
      </c>
      <c r="BG5" s="12">
        <f t="shared" si="6"/>
        <v>0</v>
      </c>
      <c r="BH5" s="12">
        <f t="shared" si="6"/>
        <v>0</v>
      </c>
      <c r="BI5" s="12">
        <f t="shared" si="6"/>
        <v>0</v>
      </c>
      <c r="BJ5" s="12">
        <f t="shared" si="6"/>
        <v>0</v>
      </c>
      <c r="BK5" s="12">
        <f t="shared" si="6"/>
        <v>0</v>
      </c>
      <c r="BL5" s="12">
        <f t="shared" si="6"/>
        <v>0</v>
      </c>
      <c r="BM5" s="12">
        <f t="shared" si="6"/>
        <v>0</v>
      </c>
      <c r="BN5" s="12">
        <f t="shared" si="6"/>
        <v>0</v>
      </c>
      <c r="BO5" s="12">
        <f t="shared" si="6"/>
        <v>0</v>
      </c>
      <c r="BP5" s="12">
        <f t="shared" si="6"/>
        <v>0</v>
      </c>
      <c r="BQ5" s="12">
        <f t="shared" si="6"/>
        <v>0</v>
      </c>
      <c r="BT5" s="19">
        <f t="shared" si="15"/>
        <v>4</v>
      </c>
      <c r="BU5" s="12">
        <f t="shared" si="7"/>
        <v>0</v>
      </c>
      <c r="BV5" s="12">
        <f t="shared" si="7"/>
        <v>0</v>
      </c>
      <c r="BW5" s="12">
        <f t="shared" si="7"/>
        <v>1</v>
      </c>
      <c r="BX5" s="12">
        <f t="shared" si="7"/>
        <v>1</v>
      </c>
      <c r="BY5" s="12">
        <f t="shared" si="7"/>
        <v>0</v>
      </c>
      <c r="BZ5" s="12">
        <f t="shared" si="7"/>
        <v>1</v>
      </c>
      <c r="CA5" s="12">
        <f t="shared" si="7"/>
        <v>1</v>
      </c>
      <c r="CB5" s="12">
        <f t="shared" si="7"/>
        <v>0</v>
      </c>
      <c r="CC5" s="12">
        <f t="shared" si="7"/>
        <v>1</v>
      </c>
      <c r="CD5" s="12">
        <f t="shared" si="7"/>
        <v>0</v>
      </c>
      <c r="CE5" s="12">
        <f t="shared" si="7"/>
        <v>0</v>
      </c>
      <c r="CF5" s="12">
        <f t="shared" si="7"/>
        <v>0</v>
      </c>
      <c r="CG5" s="12">
        <f t="shared" si="7"/>
        <v>0</v>
      </c>
      <c r="CH5" s="12">
        <f t="shared" si="7"/>
        <v>0</v>
      </c>
      <c r="CI5" s="12">
        <f t="shared" si="7"/>
        <v>0</v>
      </c>
      <c r="CJ5" s="12">
        <f t="shared" si="7"/>
        <v>0</v>
      </c>
      <c r="CM5" s="19">
        <f t="shared" si="16"/>
        <v>4</v>
      </c>
      <c r="CN5" s="12">
        <f t="shared" si="8"/>
        <v>0</v>
      </c>
      <c r="CO5" s="12">
        <f t="shared" si="8"/>
        <v>0</v>
      </c>
      <c r="CP5" s="12">
        <f t="shared" si="8"/>
        <v>0</v>
      </c>
      <c r="CQ5" s="12">
        <f t="shared" si="8"/>
        <v>0</v>
      </c>
      <c r="CR5" s="12">
        <f t="shared" si="8"/>
        <v>0</v>
      </c>
      <c r="CS5" s="12">
        <f t="shared" si="8"/>
        <v>0</v>
      </c>
      <c r="CT5" s="12">
        <f t="shared" si="8"/>
        <v>0</v>
      </c>
      <c r="CU5" s="12">
        <f t="shared" si="8"/>
        <v>0</v>
      </c>
      <c r="CV5" s="12">
        <f t="shared" si="8"/>
        <v>0</v>
      </c>
      <c r="CW5" s="12">
        <f t="shared" si="8"/>
        <v>0</v>
      </c>
      <c r="CX5" s="12">
        <f t="shared" si="8"/>
        <v>0</v>
      </c>
      <c r="CY5" s="12">
        <f t="shared" si="8"/>
        <v>0</v>
      </c>
      <c r="CZ5" s="12">
        <f t="shared" si="8"/>
        <v>0</v>
      </c>
      <c r="DA5" s="12">
        <f t="shared" si="8"/>
        <v>0</v>
      </c>
      <c r="DB5" s="12">
        <f t="shared" si="8"/>
        <v>0</v>
      </c>
      <c r="DC5" s="12">
        <f t="shared" si="8"/>
        <v>0</v>
      </c>
      <c r="DF5" s="19">
        <f t="shared" si="17"/>
        <v>0</v>
      </c>
      <c r="DG5" s="19">
        <f t="shared" si="9"/>
        <v>0</v>
      </c>
      <c r="DH5" s="19">
        <f t="shared" si="9"/>
        <v>0</v>
      </c>
      <c r="DI5" s="19">
        <f t="shared" si="9"/>
        <v>0</v>
      </c>
      <c r="DJ5" s="19">
        <f t="shared" si="9"/>
        <v>0</v>
      </c>
      <c r="DK5" s="19">
        <f t="shared" si="9"/>
        <v>0</v>
      </c>
      <c r="DL5" s="19">
        <f t="shared" si="9"/>
        <v>0</v>
      </c>
      <c r="DM5" s="19">
        <f t="shared" si="9"/>
        <v>0</v>
      </c>
      <c r="DN5" s="19">
        <f t="shared" si="9"/>
        <v>0</v>
      </c>
      <c r="DO5" s="19">
        <f t="shared" si="9"/>
        <v>0</v>
      </c>
      <c r="DP5" s="19">
        <f t="shared" si="9"/>
        <v>0</v>
      </c>
      <c r="DQ5" s="19">
        <f t="shared" si="9"/>
        <v>0</v>
      </c>
      <c r="DR5" s="19">
        <f t="shared" si="9"/>
        <v>0</v>
      </c>
      <c r="DS5" s="19">
        <f t="shared" si="9"/>
        <v>0</v>
      </c>
      <c r="DT5" s="19">
        <f t="shared" si="9"/>
        <v>0</v>
      </c>
      <c r="DU5" s="19">
        <f t="shared" si="9"/>
        <v>0</v>
      </c>
      <c r="DX5" s="15" t="str">
        <f>IF(MOD('Game (5)'!$G5,2)=0,"hold","break")</f>
        <v>break</v>
      </c>
      <c r="DY5" s="15" t="str">
        <f t="shared" si="18"/>
        <v>Us</v>
      </c>
      <c r="DZ5" s="15">
        <f t="shared" si="19"/>
        <v>1</v>
      </c>
      <c r="EA5" s="15">
        <f t="shared" si="10"/>
        <v>0</v>
      </c>
      <c r="EB5" s="15">
        <f t="shared" si="11"/>
        <v>1</v>
      </c>
      <c r="EC5" s="15">
        <f t="shared" si="20"/>
        <v>0</v>
      </c>
      <c r="ED5" s="20" t="str">
        <f t="shared" si="21"/>
        <v/>
      </c>
      <c r="EE5" s="20">
        <f t="shared" si="22"/>
        <v>1</v>
      </c>
      <c r="EF5" s="20" t="str">
        <f t="shared" si="23"/>
        <v/>
      </c>
      <c r="EG5" s="20" t="str">
        <f t="shared" si="24"/>
        <v/>
      </c>
    </row>
    <row r="6" spans="1:137">
      <c r="A6" t="s">
        <v>165</v>
      </c>
      <c r="B6" s="28">
        <v>5</v>
      </c>
      <c r="F6" s="11">
        <v>5</v>
      </c>
      <c r="G6" s="13">
        <v>0</v>
      </c>
      <c r="H6" s="12">
        <v>1</v>
      </c>
      <c r="I6" s="12">
        <v>1</v>
      </c>
      <c r="J6" s="12"/>
      <c r="K6" s="12">
        <v>1</v>
      </c>
      <c r="L6" s="12">
        <v>1</v>
      </c>
      <c r="M6" s="12"/>
      <c r="N6" s="12"/>
      <c r="O6" s="12"/>
      <c r="P6" s="12">
        <v>1</v>
      </c>
      <c r="Q6" s="12"/>
      <c r="R6" s="12"/>
      <c r="S6" s="12"/>
      <c r="T6" s="12"/>
      <c r="U6" s="12"/>
      <c r="V6" s="12"/>
      <c r="W6" s="12"/>
      <c r="Y6" s="12">
        <f t="shared" si="12"/>
        <v>5</v>
      </c>
      <c r="Z6" s="12" t="str">
        <f t="shared" si="4"/>
        <v>Op hold</v>
      </c>
      <c r="AB6" t="s">
        <v>88</v>
      </c>
      <c r="AC6" s="2">
        <f>MAX(AI48:AX48)</f>
        <v>1</v>
      </c>
      <c r="AD6" s="30" t="str">
        <f>_xlfn.XLOOKUP(AC6,AI48:AX48,$AI$45:$AX$45)</f>
        <v>Max</v>
      </c>
      <c r="AE6" t="s">
        <v>89</v>
      </c>
      <c r="AH6" s="19">
        <f t="shared" si="13"/>
        <v>5</v>
      </c>
      <c r="AI6" s="12">
        <f t="shared" si="5"/>
        <v>0</v>
      </c>
      <c r="AJ6" s="12">
        <f t="shared" si="5"/>
        <v>0</v>
      </c>
      <c r="AK6" s="12">
        <f t="shared" si="5"/>
        <v>0</v>
      </c>
      <c r="AL6" s="12">
        <f t="shared" si="5"/>
        <v>0</v>
      </c>
      <c r="AM6" s="12">
        <f t="shared" si="5"/>
        <v>0</v>
      </c>
      <c r="AN6" s="12">
        <f t="shared" si="5"/>
        <v>0</v>
      </c>
      <c r="AO6" s="12">
        <f t="shared" si="5"/>
        <v>0</v>
      </c>
      <c r="AP6" s="12">
        <f t="shared" si="5"/>
        <v>0</v>
      </c>
      <c r="AQ6" s="12">
        <f t="shared" si="5"/>
        <v>0</v>
      </c>
      <c r="AR6" s="12">
        <f t="shared" si="5"/>
        <v>0</v>
      </c>
      <c r="AS6" s="12">
        <f t="shared" si="5"/>
        <v>0</v>
      </c>
      <c r="AT6" s="12">
        <f t="shared" si="5"/>
        <v>0</v>
      </c>
      <c r="AU6" s="12">
        <f t="shared" si="5"/>
        <v>0</v>
      </c>
      <c r="AV6" s="12">
        <f t="shared" si="5"/>
        <v>0</v>
      </c>
      <c r="AW6" s="12">
        <f t="shared" si="5"/>
        <v>0</v>
      </c>
      <c r="AX6" s="12">
        <f t="shared" si="5"/>
        <v>0</v>
      </c>
      <c r="BA6" s="19">
        <f t="shared" si="14"/>
        <v>5</v>
      </c>
      <c r="BB6" s="12">
        <f t="shared" si="6"/>
        <v>0</v>
      </c>
      <c r="BC6" s="12">
        <f t="shared" si="6"/>
        <v>0</v>
      </c>
      <c r="BD6" s="12">
        <f t="shared" si="6"/>
        <v>0</v>
      </c>
      <c r="BE6" s="12">
        <f t="shared" si="6"/>
        <v>0</v>
      </c>
      <c r="BF6" s="12">
        <f t="shared" si="6"/>
        <v>0</v>
      </c>
      <c r="BG6" s="12">
        <f t="shared" si="6"/>
        <v>0</v>
      </c>
      <c r="BH6" s="12">
        <f t="shared" si="6"/>
        <v>0</v>
      </c>
      <c r="BI6" s="12">
        <f t="shared" si="6"/>
        <v>0</v>
      </c>
      <c r="BJ6" s="12">
        <f t="shared" si="6"/>
        <v>0</v>
      </c>
      <c r="BK6" s="12">
        <f t="shared" si="6"/>
        <v>0</v>
      </c>
      <c r="BL6" s="12">
        <f t="shared" si="6"/>
        <v>0</v>
      </c>
      <c r="BM6" s="12">
        <f t="shared" si="6"/>
        <v>0</v>
      </c>
      <c r="BN6" s="12">
        <f t="shared" si="6"/>
        <v>0</v>
      </c>
      <c r="BO6" s="12">
        <f t="shared" si="6"/>
        <v>0</v>
      </c>
      <c r="BP6" s="12">
        <f t="shared" si="6"/>
        <v>0</v>
      </c>
      <c r="BQ6" s="12">
        <f t="shared" si="6"/>
        <v>0</v>
      </c>
      <c r="BT6" s="19">
        <f t="shared" si="15"/>
        <v>5</v>
      </c>
      <c r="BU6" s="12">
        <f t="shared" si="7"/>
        <v>0</v>
      </c>
      <c r="BV6" s="12">
        <f t="shared" si="7"/>
        <v>0</v>
      </c>
      <c r="BW6" s="12">
        <f t="shared" si="7"/>
        <v>0</v>
      </c>
      <c r="BX6" s="12">
        <f t="shared" si="7"/>
        <v>0</v>
      </c>
      <c r="BY6" s="12">
        <f t="shared" si="7"/>
        <v>0</v>
      </c>
      <c r="BZ6" s="12">
        <f t="shared" si="7"/>
        <v>0</v>
      </c>
      <c r="CA6" s="12">
        <f t="shared" si="7"/>
        <v>0</v>
      </c>
      <c r="CB6" s="12">
        <f t="shared" si="7"/>
        <v>0</v>
      </c>
      <c r="CC6" s="12">
        <f t="shared" si="7"/>
        <v>0</v>
      </c>
      <c r="CD6" s="12">
        <f t="shared" si="7"/>
        <v>0</v>
      </c>
      <c r="CE6" s="12">
        <f t="shared" si="7"/>
        <v>0</v>
      </c>
      <c r="CF6" s="12">
        <f t="shared" si="7"/>
        <v>0</v>
      </c>
      <c r="CG6" s="12">
        <f t="shared" si="7"/>
        <v>0</v>
      </c>
      <c r="CH6" s="12">
        <f t="shared" si="7"/>
        <v>0</v>
      </c>
      <c r="CI6" s="12">
        <f t="shared" si="7"/>
        <v>0</v>
      </c>
      <c r="CJ6" s="12">
        <f t="shared" si="7"/>
        <v>0</v>
      </c>
      <c r="CM6" s="19">
        <f t="shared" si="16"/>
        <v>5</v>
      </c>
      <c r="CN6" s="12">
        <f t="shared" si="8"/>
        <v>1</v>
      </c>
      <c r="CO6" s="12">
        <f t="shared" si="8"/>
        <v>1</v>
      </c>
      <c r="CP6" s="12">
        <f t="shared" si="8"/>
        <v>0</v>
      </c>
      <c r="CQ6" s="12">
        <f t="shared" si="8"/>
        <v>1</v>
      </c>
      <c r="CR6" s="12">
        <f t="shared" si="8"/>
        <v>1</v>
      </c>
      <c r="CS6" s="12">
        <f t="shared" si="8"/>
        <v>0</v>
      </c>
      <c r="CT6" s="12">
        <f t="shared" si="8"/>
        <v>0</v>
      </c>
      <c r="CU6" s="12">
        <f t="shared" si="8"/>
        <v>0</v>
      </c>
      <c r="CV6" s="12">
        <f t="shared" si="8"/>
        <v>1</v>
      </c>
      <c r="CW6" s="12">
        <f t="shared" si="8"/>
        <v>0</v>
      </c>
      <c r="CX6" s="12">
        <f t="shared" si="8"/>
        <v>0</v>
      </c>
      <c r="CY6" s="12">
        <f t="shared" si="8"/>
        <v>0</v>
      </c>
      <c r="CZ6" s="12">
        <f t="shared" si="8"/>
        <v>0</v>
      </c>
      <c r="DA6" s="12">
        <f t="shared" si="8"/>
        <v>0</v>
      </c>
      <c r="DB6" s="12">
        <f t="shared" si="8"/>
        <v>0</v>
      </c>
      <c r="DC6" s="12">
        <f t="shared" si="8"/>
        <v>0</v>
      </c>
      <c r="DF6" s="19">
        <f t="shared" si="17"/>
        <v>0</v>
      </c>
      <c r="DG6" s="19">
        <f t="shared" si="9"/>
        <v>0</v>
      </c>
      <c r="DH6" s="19">
        <f t="shared" si="9"/>
        <v>0</v>
      </c>
      <c r="DI6" s="19">
        <f t="shared" si="9"/>
        <v>0</v>
      </c>
      <c r="DJ6" s="19">
        <f t="shared" si="9"/>
        <v>0</v>
      </c>
      <c r="DK6" s="19">
        <f t="shared" si="9"/>
        <v>0</v>
      </c>
      <c r="DL6" s="19">
        <f t="shared" si="9"/>
        <v>0</v>
      </c>
      <c r="DM6" s="19">
        <f t="shared" si="9"/>
        <v>0</v>
      </c>
      <c r="DN6" s="19">
        <f t="shared" si="9"/>
        <v>0</v>
      </c>
      <c r="DO6" s="19">
        <f t="shared" si="9"/>
        <v>0</v>
      </c>
      <c r="DP6" s="19">
        <f t="shared" si="9"/>
        <v>0</v>
      </c>
      <c r="DQ6" s="19">
        <f t="shared" si="9"/>
        <v>0</v>
      </c>
      <c r="DR6" s="19">
        <f t="shared" si="9"/>
        <v>0</v>
      </c>
      <c r="DS6" s="19">
        <f t="shared" si="9"/>
        <v>0</v>
      </c>
      <c r="DT6" s="19">
        <f t="shared" si="9"/>
        <v>0</v>
      </c>
      <c r="DU6" s="19">
        <f t="shared" si="9"/>
        <v>0</v>
      </c>
      <c r="DX6" s="12" t="str">
        <f>IF(MOD('Game (5)'!$G6,2)=0,"hold","break")</f>
        <v>hold</v>
      </c>
      <c r="DY6" s="15" t="str">
        <f t="shared" si="18"/>
        <v>Op</v>
      </c>
      <c r="DZ6" s="15">
        <f t="shared" si="19"/>
        <v>0</v>
      </c>
      <c r="EA6" s="15">
        <f t="shared" si="10"/>
        <v>0</v>
      </c>
      <c r="EB6" s="15">
        <f t="shared" si="11"/>
        <v>0</v>
      </c>
      <c r="EC6" s="15">
        <f t="shared" si="20"/>
        <v>1</v>
      </c>
      <c r="ED6" s="20" t="str">
        <f t="shared" si="21"/>
        <v/>
      </c>
      <c r="EE6" s="20" t="str">
        <f t="shared" si="22"/>
        <v/>
      </c>
      <c r="EF6" s="20">
        <f t="shared" si="23"/>
        <v>0</v>
      </c>
      <c r="EG6" s="20" t="str">
        <f t="shared" si="24"/>
        <v/>
      </c>
    </row>
    <row r="7" spans="1:137">
      <c r="F7" s="14">
        <v>6</v>
      </c>
      <c r="G7" s="16">
        <v>1</v>
      </c>
      <c r="H7" s="15">
        <v>1</v>
      </c>
      <c r="I7" s="15">
        <v>1</v>
      </c>
      <c r="J7" s="15"/>
      <c r="K7" s="15"/>
      <c r="L7" s="15">
        <v>1</v>
      </c>
      <c r="M7" s="15">
        <v>1</v>
      </c>
      <c r="N7" s="15"/>
      <c r="O7" s="15"/>
      <c r="P7" s="15">
        <v>1</v>
      </c>
      <c r="Q7" s="15"/>
      <c r="R7" s="15"/>
      <c r="S7" s="15"/>
      <c r="T7" s="15"/>
      <c r="U7" s="15"/>
      <c r="V7" s="15"/>
      <c r="W7" s="15"/>
      <c r="Y7" s="15">
        <f t="shared" si="12"/>
        <v>5</v>
      </c>
      <c r="Z7" s="15" t="str">
        <f t="shared" si="4"/>
        <v>Op break</v>
      </c>
      <c r="AB7" t="s">
        <v>93</v>
      </c>
      <c r="AC7" s="2">
        <f>MAX(AI53:AX53)</f>
        <v>38</v>
      </c>
      <c r="AD7" s="30" t="str">
        <f>_xlfn.XLOOKUP(AC7,AI53:AX53,AI52:AX52)</f>
        <v>Player 3</v>
      </c>
      <c r="AE7" t="s">
        <v>94</v>
      </c>
      <c r="AH7" s="19">
        <f t="shared" si="13"/>
        <v>6</v>
      </c>
      <c r="AI7" s="12">
        <f t="shared" si="5"/>
        <v>0</v>
      </c>
      <c r="AJ7" s="12">
        <f t="shared" si="5"/>
        <v>0</v>
      </c>
      <c r="AK7" s="12">
        <f t="shared" si="5"/>
        <v>0</v>
      </c>
      <c r="AL7" s="12">
        <f t="shared" si="5"/>
        <v>0</v>
      </c>
      <c r="AM7" s="12">
        <f t="shared" si="5"/>
        <v>0</v>
      </c>
      <c r="AN7" s="12">
        <f t="shared" si="5"/>
        <v>0</v>
      </c>
      <c r="AO7" s="12">
        <f t="shared" si="5"/>
        <v>0</v>
      </c>
      <c r="AP7" s="12">
        <f t="shared" si="5"/>
        <v>0</v>
      </c>
      <c r="AQ7" s="12">
        <f t="shared" si="5"/>
        <v>0</v>
      </c>
      <c r="AR7" s="12">
        <f t="shared" si="5"/>
        <v>0</v>
      </c>
      <c r="AS7" s="12">
        <f t="shared" si="5"/>
        <v>0</v>
      </c>
      <c r="AT7" s="12">
        <f t="shared" si="5"/>
        <v>0</v>
      </c>
      <c r="AU7" s="12">
        <f t="shared" si="5"/>
        <v>0</v>
      </c>
      <c r="AV7" s="12">
        <f t="shared" si="5"/>
        <v>0</v>
      </c>
      <c r="AW7" s="12">
        <f t="shared" si="5"/>
        <v>0</v>
      </c>
      <c r="AX7" s="12">
        <f t="shared" si="5"/>
        <v>0</v>
      </c>
      <c r="BA7" s="19">
        <f t="shared" si="14"/>
        <v>6</v>
      </c>
      <c r="BB7" s="12">
        <f t="shared" si="6"/>
        <v>1</v>
      </c>
      <c r="BC7" s="12">
        <f t="shared" si="6"/>
        <v>1</v>
      </c>
      <c r="BD7" s="12">
        <f t="shared" si="6"/>
        <v>0</v>
      </c>
      <c r="BE7" s="12">
        <f t="shared" si="6"/>
        <v>0</v>
      </c>
      <c r="BF7" s="12">
        <f t="shared" si="6"/>
        <v>1</v>
      </c>
      <c r="BG7" s="12">
        <f t="shared" si="6"/>
        <v>1</v>
      </c>
      <c r="BH7" s="12">
        <f t="shared" si="6"/>
        <v>0</v>
      </c>
      <c r="BI7" s="12">
        <f t="shared" si="6"/>
        <v>0</v>
      </c>
      <c r="BJ7" s="12">
        <f t="shared" si="6"/>
        <v>1</v>
      </c>
      <c r="BK7" s="12">
        <f t="shared" si="6"/>
        <v>0</v>
      </c>
      <c r="BL7" s="12">
        <f t="shared" si="6"/>
        <v>0</v>
      </c>
      <c r="BM7" s="12">
        <f t="shared" si="6"/>
        <v>0</v>
      </c>
      <c r="BN7" s="12">
        <f t="shared" si="6"/>
        <v>0</v>
      </c>
      <c r="BO7" s="12">
        <f t="shared" si="6"/>
        <v>0</v>
      </c>
      <c r="BP7" s="12">
        <f t="shared" si="6"/>
        <v>0</v>
      </c>
      <c r="BQ7" s="12">
        <f t="shared" si="6"/>
        <v>0</v>
      </c>
      <c r="BT7" s="19">
        <f t="shared" si="15"/>
        <v>6</v>
      </c>
      <c r="BU7" s="12">
        <f t="shared" si="7"/>
        <v>0</v>
      </c>
      <c r="BV7" s="12">
        <f t="shared" si="7"/>
        <v>0</v>
      </c>
      <c r="BW7" s="12">
        <f t="shared" si="7"/>
        <v>0</v>
      </c>
      <c r="BX7" s="12">
        <f t="shared" si="7"/>
        <v>0</v>
      </c>
      <c r="BY7" s="12">
        <f t="shared" si="7"/>
        <v>0</v>
      </c>
      <c r="BZ7" s="12">
        <f t="shared" si="7"/>
        <v>0</v>
      </c>
      <c r="CA7" s="12">
        <f t="shared" si="7"/>
        <v>0</v>
      </c>
      <c r="CB7" s="12">
        <f t="shared" si="7"/>
        <v>0</v>
      </c>
      <c r="CC7" s="12">
        <f t="shared" si="7"/>
        <v>0</v>
      </c>
      <c r="CD7" s="12">
        <f t="shared" si="7"/>
        <v>0</v>
      </c>
      <c r="CE7" s="12">
        <f t="shared" si="7"/>
        <v>0</v>
      </c>
      <c r="CF7" s="12">
        <f t="shared" si="7"/>
        <v>0</v>
      </c>
      <c r="CG7" s="12">
        <f t="shared" si="7"/>
        <v>0</v>
      </c>
      <c r="CH7" s="12">
        <f t="shared" si="7"/>
        <v>0</v>
      </c>
      <c r="CI7" s="12">
        <f t="shared" si="7"/>
        <v>0</v>
      </c>
      <c r="CJ7" s="12">
        <f t="shared" si="7"/>
        <v>0</v>
      </c>
      <c r="CM7" s="19">
        <f t="shared" si="16"/>
        <v>6</v>
      </c>
      <c r="CN7" s="12">
        <f t="shared" si="8"/>
        <v>1</v>
      </c>
      <c r="CO7" s="12">
        <f t="shared" si="8"/>
        <v>1</v>
      </c>
      <c r="CP7" s="12">
        <f t="shared" si="8"/>
        <v>0</v>
      </c>
      <c r="CQ7" s="12">
        <f t="shared" si="8"/>
        <v>0</v>
      </c>
      <c r="CR7" s="12">
        <f t="shared" si="8"/>
        <v>1</v>
      </c>
      <c r="CS7" s="12">
        <f t="shared" si="8"/>
        <v>1</v>
      </c>
      <c r="CT7" s="12">
        <f t="shared" si="8"/>
        <v>0</v>
      </c>
      <c r="CU7" s="12">
        <f t="shared" si="8"/>
        <v>0</v>
      </c>
      <c r="CV7" s="12">
        <f t="shared" si="8"/>
        <v>1</v>
      </c>
      <c r="CW7" s="12">
        <f t="shared" si="8"/>
        <v>0</v>
      </c>
      <c r="CX7" s="12">
        <f t="shared" si="8"/>
        <v>0</v>
      </c>
      <c r="CY7" s="12">
        <f t="shared" si="8"/>
        <v>0</v>
      </c>
      <c r="CZ7" s="12">
        <f t="shared" si="8"/>
        <v>0</v>
      </c>
      <c r="DA7" s="12">
        <f t="shared" si="8"/>
        <v>0</v>
      </c>
      <c r="DB7" s="12">
        <f t="shared" si="8"/>
        <v>0</v>
      </c>
      <c r="DC7" s="12">
        <f t="shared" si="8"/>
        <v>0</v>
      </c>
      <c r="DF7" s="19">
        <f t="shared" si="17"/>
        <v>1</v>
      </c>
      <c r="DG7" s="19">
        <f t="shared" si="9"/>
        <v>1</v>
      </c>
      <c r="DH7" s="19">
        <f t="shared" si="9"/>
        <v>0</v>
      </c>
      <c r="DI7" s="19">
        <f t="shared" si="9"/>
        <v>0</v>
      </c>
      <c r="DJ7" s="19">
        <f t="shared" si="9"/>
        <v>1</v>
      </c>
      <c r="DK7" s="19">
        <f t="shared" si="9"/>
        <v>1</v>
      </c>
      <c r="DL7" s="19">
        <f t="shared" si="9"/>
        <v>0</v>
      </c>
      <c r="DM7" s="19">
        <f t="shared" si="9"/>
        <v>0</v>
      </c>
      <c r="DN7" s="19">
        <f t="shared" si="9"/>
        <v>1</v>
      </c>
      <c r="DO7" s="19">
        <f t="shared" si="9"/>
        <v>0</v>
      </c>
      <c r="DP7" s="19">
        <f t="shared" si="9"/>
        <v>0</v>
      </c>
      <c r="DQ7" s="19">
        <f t="shared" si="9"/>
        <v>0</v>
      </c>
      <c r="DR7" s="19">
        <f t="shared" si="9"/>
        <v>0</v>
      </c>
      <c r="DS7" s="19">
        <f t="shared" si="9"/>
        <v>0</v>
      </c>
      <c r="DT7" s="19">
        <f t="shared" si="9"/>
        <v>0</v>
      </c>
      <c r="DU7" s="19">
        <f t="shared" si="9"/>
        <v>0</v>
      </c>
      <c r="DX7" s="15" t="str">
        <f>IF(MOD('Game (5)'!$G7,2)=0,"hold","break")</f>
        <v>break</v>
      </c>
      <c r="DY7" s="15" t="str">
        <f t="shared" si="18"/>
        <v>Op</v>
      </c>
      <c r="DZ7" s="15">
        <f t="shared" si="19"/>
        <v>0</v>
      </c>
      <c r="EA7" s="15">
        <f t="shared" si="10"/>
        <v>1</v>
      </c>
      <c r="EB7" s="15">
        <f t="shared" si="11"/>
        <v>0</v>
      </c>
      <c r="EC7" s="15">
        <f t="shared" si="20"/>
        <v>1</v>
      </c>
      <c r="ED7" s="20" t="str">
        <f t="shared" si="21"/>
        <v/>
      </c>
      <c r="EE7" s="20" t="str">
        <f t="shared" si="22"/>
        <v/>
      </c>
      <c r="EF7" s="20" t="str">
        <f t="shared" si="23"/>
        <v/>
      </c>
      <c r="EG7" s="20">
        <f t="shared" si="24"/>
        <v>1</v>
      </c>
    </row>
    <row r="8" spans="1:137">
      <c r="A8" s="1" t="s">
        <v>166</v>
      </c>
      <c r="B8" s="1"/>
      <c r="F8" s="11">
        <v>7</v>
      </c>
      <c r="G8" s="13">
        <v>6</v>
      </c>
      <c r="H8" s="12">
        <v>1</v>
      </c>
      <c r="I8" s="12"/>
      <c r="J8" s="12">
        <v>1</v>
      </c>
      <c r="K8" s="12">
        <v>1</v>
      </c>
      <c r="L8" s="12"/>
      <c r="M8" s="12"/>
      <c r="N8" s="12">
        <v>1</v>
      </c>
      <c r="O8" s="12">
        <v>1</v>
      </c>
      <c r="P8" s="12"/>
      <c r="Q8" s="12"/>
      <c r="R8" s="12"/>
      <c r="S8" s="12"/>
      <c r="T8" s="12"/>
      <c r="U8" s="12"/>
      <c r="V8" s="12"/>
      <c r="W8" s="12"/>
      <c r="Y8" s="12">
        <f t="shared" si="12"/>
        <v>5</v>
      </c>
      <c r="Z8" s="12" t="str">
        <f t="shared" si="4"/>
        <v>Us hold</v>
      </c>
      <c r="AB8" t="s">
        <v>96</v>
      </c>
      <c r="AC8" s="2">
        <f>MAX(AI54:AX54)</f>
        <v>4</v>
      </c>
      <c r="AD8" s="30" t="str">
        <f>_xlfn.XLOOKUP(AC8,AI54:AX54,AI52:AX52)</f>
        <v>Player 8</v>
      </c>
      <c r="AE8" t="s">
        <v>97</v>
      </c>
      <c r="AH8" s="19">
        <f t="shared" si="13"/>
        <v>7</v>
      </c>
      <c r="AI8" s="12">
        <f t="shared" si="5"/>
        <v>1</v>
      </c>
      <c r="AJ8" s="12">
        <f t="shared" si="5"/>
        <v>0</v>
      </c>
      <c r="AK8" s="12">
        <f t="shared" si="5"/>
        <v>1</v>
      </c>
      <c r="AL8" s="12">
        <f t="shared" si="5"/>
        <v>1</v>
      </c>
      <c r="AM8" s="12">
        <f t="shared" si="5"/>
        <v>0</v>
      </c>
      <c r="AN8" s="12">
        <f t="shared" si="5"/>
        <v>0</v>
      </c>
      <c r="AO8" s="12">
        <f t="shared" si="5"/>
        <v>1</v>
      </c>
      <c r="AP8" s="12">
        <f t="shared" si="5"/>
        <v>1</v>
      </c>
      <c r="AQ8" s="12">
        <f t="shared" si="5"/>
        <v>0</v>
      </c>
      <c r="AR8" s="12">
        <f t="shared" si="5"/>
        <v>0</v>
      </c>
      <c r="AS8" s="12">
        <f t="shared" si="5"/>
        <v>0</v>
      </c>
      <c r="AT8" s="12">
        <f t="shared" si="5"/>
        <v>0</v>
      </c>
      <c r="AU8" s="12">
        <f t="shared" si="5"/>
        <v>0</v>
      </c>
      <c r="AV8" s="12">
        <f t="shared" si="5"/>
        <v>0</v>
      </c>
      <c r="AW8" s="12">
        <f t="shared" si="5"/>
        <v>0</v>
      </c>
      <c r="AX8" s="12">
        <f t="shared" si="5"/>
        <v>0</v>
      </c>
      <c r="BA8" s="19">
        <f t="shared" si="14"/>
        <v>7</v>
      </c>
      <c r="BB8" s="12">
        <f t="shared" si="6"/>
        <v>3</v>
      </c>
      <c r="BC8" s="12">
        <f t="shared" si="6"/>
        <v>0</v>
      </c>
      <c r="BD8" s="12">
        <f t="shared" si="6"/>
        <v>3</v>
      </c>
      <c r="BE8" s="12">
        <f t="shared" si="6"/>
        <v>3</v>
      </c>
      <c r="BF8" s="12">
        <f t="shared" si="6"/>
        <v>0</v>
      </c>
      <c r="BG8" s="12">
        <f t="shared" si="6"/>
        <v>0</v>
      </c>
      <c r="BH8" s="12">
        <f t="shared" si="6"/>
        <v>3</v>
      </c>
      <c r="BI8" s="12">
        <f t="shared" si="6"/>
        <v>3</v>
      </c>
      <c r="BJ8" s="12">
        <f t="shared" si="6"/>
        <v>0</v>
      </c>
      <c r="BK8" s="12">
        <f t="shared" si="6"/>
        <v>0</v>
      </c>
      <c r="BL8" s="12">
        <f t="shared" si="6"/>
        <v>0</v>
      </c>
      <c r="BM8" s="12">
        <f t="shared" si="6"/>
        <v>0</v>
      </c>
      <c r="BN8" s="12">
        <f t="shared" si="6"/>
        <v>0</v>
      </c>
      <c r="BO8" s="12">
        <f t="shared" si="6"/>
        <v>0</v>
      </c>
      <c r="BP8" s="12">
        <f t="shared" si="6"/>
        <v>0</v>
      </c>
      <c r="BQ8" s="12">
        <f t="shared" si="6"/>
        <v>0</v>
      </c>
      <c r="BT8" s="19">
        <f t="shared" si="15"/>
        <v>7</v>
      </c>
      <c r="BU8" s="12">
        <f t="shared" si="7"/>
        <v>3</v>
      </c>
      <c r="BV8" s="12">
        <f t="shared" si="7"/>
        <v>0</v>
      </c>
      <c r="BW8" s="12">
        <f t="shared" si="7"/>
        <v>3</v>
      </c>
      <c r="BX8" s="12">
        <f t="shared" si="7"/>
        <v>3</v>
      </c>
      <c r="BY8" s="12">
        <f t="shared" si="7"/>
        <v>0</v>
      </c>
      <c r="BZ8" s="12">
        <f t="shared" si="7"/>
        <v>0</v>
      </c>
      <c r="CA8" s="12">
        <f t="shared" si="7"/>
        <v>3</v>
      </c>
      <c r="CB8" s="12">
        <f t="shared" si="7"/>
        <v>3</v>
      </c>
      <c r="CC8" s="12">
        <f t="shared" si="7"/>
        <v>0</v>
      </c>
      <c r="CD8" s="12">
        <f t="shared" si="7"/>
        <v>0</v>
      </c>
      <c r="CE8" s="12">
        <f t="shared" si="7"/>
        <v>0</v>
      </c>
      <c r="CF8" s="12">
        <f t="shared" si="7"/>
        <v>0</v>
      </c>
      <c r="CG8" s="12">
        <f t="shared" si="7"/>
        <v>0</v>
      </c>
      <c r="CH8" s="12">
        <f t="shared" si="7"/>
        <v>0</v>
      </c>
      <c r="CI8" s="12">
        <f t="shared" si="7"/>
        <v>0</v>
      </c>
      <c r="CJ8" s="12">
        <f t="shared" si="7"/>
        <v>0</v>
      </c>
      <c r="CM8" s="19">
        <f t="shared" si="16"/>
        <v>7</v>
      </c>
      <c r="CN8" s="12">
        <f t="shared" si="8"/>
        <v>0</v>
      </c>
      <c r="CO8" s="12">
        <f t="shared" si="8"/>
        <v>0</v>
      </c>
      <c r="CP8" s="12">
        <f t="shared" si="8"/>
        <v>0</v>
      </c>
      <c r="CQ8" s="12">
        <f t="shared" si="8"/>
        <v>0</v>
      </c>
      <c r="CR8" s="12">
        <f t="shared" si="8"/>
        <v>0</v>
      </c>
      <c r="CS8" s="12">
        <f t="shared" si="8"/>
        <v>0</v>
      </c>
      <c r="CT8" s="12">
        <f t="shared" si="8"/>
        <v>0</v>
      </c>
      <c r="CU8" s="12">
        <f t="shared" si="8"/>
        <v>0</v>
      </c>
      <c r="CV8" s="12">
        <f t="shared" si="8"/>
        <v>0</v>
      </c>
      <c r="CW8" s="12">
        <f t="shared" si="8"/>
        <v>0</v>
      </c>
      <c r="CX8" s="12">
        <f t="shared" si="8"/>
        <v>0</v>
      </c>
      <c r="CY8" s="12">
        <f t="shared" si="8"/>
        <v>0</v>
      </c>
      <c r="CZ8" s="12">
        <f t="shared" si="8"/>
        <v>0</v>
      </c>
      <c r="DA8" s="12">
        <f t="shared" si="8"/>
        <v>0</v>
      </c>
      <c r="DB8" s="12">
        <f t="shared" si="8"/>
        <v>0</v>
      </c>
      <c r="DC8" s="12">
        <f t="shared" si="8"/>
        <v>0</v>
      </c>
      <c r="DF8" s="19">
        <f t="shared" si="17"/>
        <v>1</v>
      </c>
      <c r="DG8" s="19">
        <f t="shared" si="9"/>
        <v>0</v>
      </c>
      <c r="DH8" s="19">
        <f t="shared" si="9"/>
        <v>1</v>
      </c>
      <c r="DI8" s="19">
        <f t="shared" si="9"/>
        <v>1</v>
      </c>
      <c r="DJ8" s="19">
        <f t="shared" si="9"/>
        <v>0</v>
      </c>
      <c r="DK8" s="19">
        <f t="shared" si="9"/>
        <v>0</v>
      </c>
      <c r="DL8" s="19">
        <f t="shared" si="9"/>
        <v>1</v>
      </c>
      <c r="DM8" s="19">
        <f t="shared" si="9"/>
        <v>1</v>
      </c>
      <c r="DN8" s="19">
        <f t="shared" si="9"/>
        <v>0</v>
      </c>
      <c r="DO8" s="19">
        <f t="shared" si="9"/>
        <v>0</v>
      </c>
      <c r="DP8" s="19">
        <f t="shared" si="9"/>
        <v>0</v>
      </c>
      <c r="DQ8" s="19">
        <f t="shared" si="9"/>
        <v>0</v>
      </c>
      <c r="DR8" s="19">
        <f t="shared" si="9"/>
        <v>0</v>
      </c>
      <c r="DS8" s="19">
        <f t="shared" si="9"/>
        <v>0</v>
      </c>
      <c r="DT8" s="19">
        <f t="shared" si="9"/>
        <v>0</v>
      </c>
      <c r="DU8" s="19">
        <f t="shared" si="9"/>
        <v>0</v>
      </c>
      <c r="DX8" s="12" t="str">
        <f>IF(MOD('Game (5)'!$G8,2)=0,"hold","break")</f>
        <v>hold</v>
      </c>
      <c r="DY8" s="15" t="str">
        <f t="shared" si="18"/>
        <v>Us</v>
      </c>
      <c r="DZ8" s="15">
        <f t="shared" si="19"/>
        <v>1</v>
      </c>
      <c r="EA8" s="15">
        <f t="shared" si="10"/>
        <v>3</v>
      </c>
      <c r="EB8" s="15">
        <f t="shared" si="11"/>
        <v>3</v>
      </c>
      <c r="EC8" s="15">
        <f t="shared" si="20"/>
        <v>0</v>
      </c>
      <c r="ED8" s="20">
        <f t="shared" si="21"/>
        <v>6</v>
      </c>
      <c r="EE8" s="20" t="str">
        <f t="shared" si="22"/>
        <v/>
      </c>
      <c r="EF8" s="20" t="str">
        <f t="shared" si="23"/>
        <v/>
      </c>
      <c r="EG8" s="20" t="str">
        <f t="shared" si="24"/>
        <v/>
      </c>
    </row>
    <row r="9" spans="1:137">
      <c r="A9" t="s">
        <v>50</v>
      </c>
      <c r="B9">
        <f>'Front Page'!E14</f>
        <v>9</v>
      </c>
      <c r="F9" s="14">
        <v>8</v>
      </c>
      <c r="G9" s="16">
        <v>3</v>
      </c>
      <c r="H9" s="15"/>
      <c r="I9" s="15"/>
      <c r="J9" s="15">
        <v>1</v>
      </c>
      <c r="K9" s="15">
        <v>1</v>
      </c>
      <c r="L9" s="15">
        <v>1</v>
      </c>
      <c r="M9" s="15">
        <v>1</v>
      </c>
      <c r="N9" s="15"/>
      <c r="O9" s="15"/>
      <c r="P9" s="15">
        <v>1</v>
      </c>
      <c r="Q9" s="15"/>
      <c r="R9" s="15"/>
      <c r="S9" s="15"/>
      <c r="T9" s="15"/>
      <c r="U9" s="15"/>
      <c r="V9" s="15"/>
      <c r="W9" s="15"/>
      <c r="Y9" s="15">
        <f t="shared" si="12"/>
        <v>5</v>
      </c>
      <c r="Z9" s="15" t="str">
        <f t="shared" si="4"/>
        <v>Us break</v>
      </c>
      <c r="AB9" t="s">
        <v>86</v>
      </c>
      <c r="AC9" s="2">
        <f>MAX(AI55:AX55)</f>
        <v>22.828571428571429</v>
      </c>
      <c r="AD9" s="30" t="str">
        <f>_xlfn.XLOOKUP(AC9,AI55:AX55,AI52:AX52)</f>
        <v>Player 6</v>
      </c>
      <c r="AE9" t="s">
        <v>167</v>
      </c>
      <c r="AH9" s="19">
        <f t="shared" si="13"/>
        <v>8</v>
      </c>
      <c r="AI9" s="12">
        <f t="shared" si="5"/>
        <v>0</v>
      </c>
      <c r="AJ9" s="12">
        <f t="shared" si="5"/>
        <v>0</v>
      </c>
      <c r="AK9" s="12">
        <f t="shared" si="5"/>
        <v>1</v>
      </c>
      <c r="AL9" s="12">
        <f t="shared" si="5"/>
        <v>1</v>
      </c>
      <c r="AM9" s="12">
        <f t="shared" si="5"/>
        <v>1</v>
      </c>
      <c r="AN9" s="12">
        <f t="shared" si="5"/>
        <v>1</v>
      </c>
      <c r="AO9" s="12">
        <f t="shared" si="5"/>
        <v>0</v>
      </c>
      <c r="AP9" s="12">
        <f t="shared" si="5"/>
        <v>0</v>
      </c>
      <c r="AQ9" s="12">
        <f t="shared" si="5"/>
        <v>1</v>
      </c>
      <c r="AR9" s="12">
        <f t="shared" si="5"/>
        <v>0</v>
      </c>
      <c r="AS9" s="12">
        <f t="shared" si="5"/>
        <v>0</v>
      </c>
      <c r="AT9" s="12">
        <f t="shared" si="5"/>
        <v>0</v>
      </c>
      <c r="AU9" s="12">
        <f t="shared" si="5"/>
        <v>0</v>
      </c>
      <c r="AV9" s="12">
        <f t="shared" si="5"/>
        <v>0</v>
      </c>
      <c r="AW9" s="12">
        <f t="shared" si="5"/>
        <v>0</v>
      </c>
      <c r="AX9" s="12">
        <f t="shared" si="5"/>
        <v>0</v>
      </c>
      <c r="BA9" s="19">
        <f t="shared" si="14"/>
        <v>8</v>
      </c>
      <c r="BB9" s="12">
        <f t="shared" si="6"/>
        <v>0</v>
      </c>
      <c r="BC9" s="12">
        <f t="shared" si="6"/>
        <v>0</v>
      </c>
      <c r="BD9" s="12">
        <f t="shared" si="6"/>
        <v>1</v>
      </c>
      <c r="BE9" s="12">
        <f t="shared" si="6"/>
        <v>1</v>
      </c>
      <c r="BF9" s="12">
        <f t="shared" si="6"/>
        <v>1</v>
      </c>
      <c r="BG9" s="12">
        <f t="shared" si="6"/>
        <v>1</v>
      </c>
      <c r="BH9" s="12">
        <f t="shared" si="6"/>
        <v>0</v>
      </c>
      <c r="BI9" s="12">
        <f t="shared" si="6"/>
        <v>0</v>
      </c>
      <c r="BJ9" s="12">
        <f t="shared" si="6"/>
        <v>1</v>
      </c>
      <c r="BK9" s="12">
        <f t="shared" si="6"/>
        <v>0</v>
      </c>
      <c r="BL9" s="12">
        <f t="shared" si="6"/>
        <v>0</v>
      </c>
      <c r="BM9" s="12">
        <f t="shared" si="6"/>
        <v>0</v>
      </c>
      <c r="BN9" s="12">
        <f t="shared" si="6"/>
        <v>0</v>
      </c>
      <c r="BO9" s="12">
        <f t="shared" si="6"/>
        <v>0</v>
      </c>
      <c r="BP9" s="12">
        <f t="shared" si="6"/>
        <v>0</v>
      </c>
      <c r="BQ9" s="12">
        <f t="shared" si="6"/>
        <v>0</v>
      </c>
      <c r="BT9" s="19">
        <f t="shared" si="15"/>
        <v>8</v>
      </c>
      <c r="BU9" s="12">
        <f t="shared" si="7"/>
        <v>0</v>
      </c>
      <c r="BV9" s="12">
        <f t="shared" si="7"/>
        <v>0</v>
      </c>
      <c r="BW9" s="12">
        <f t="shared" si="7"/>
        <v>2</v>
      </c>
      <c r="BX9" s="12">
        <f t="shared" si="7"/>
        <v>2</v>
      </c>
      <c r="BY9" s="12">
        <f t="shared" si="7"/>
        <v>2</v>
      </c>
      <c r="BZ9" s="12">
        <f t="shared" si="7"/>
        <v>2</v>
      </c>
      <c r="CA9" s="12">
        <f t="shared" si="7"/>
        <v>0</v>
      </c>
      <c r="CB9" s="12">
        <f t="shared" si="7"/>
        <v>0</v>
      </c>
      <c r="CC9" s="12">
        <f t="shared" si="7"/>
        <v>2</v>
      </c>
      <c r="CD9" s="12">
        <f t="shared" si="7"/>
        <v>0</v>
      </c>
      <c r="CE9" s="12">
        <f t="shared" si="7"/>
        <v>0</v>
      </c>
      <c r="CF9" s="12">
        <f t="shared" si="7"/>
        <v>0</v>
      </c>
      <c r="CG9" s="12">
        <f t="shared" si="7"/>
        <v>0</v>
      </c>
      <c r="CH9" s="12">
        <f t="shared" si="7"/>
        <v>0</v>
      </c>
      <c r="CI9" s="12">
        <f t="shared" si="7"/>
        <v>0</v>
      </c>
      <c r="CJ9" s="12">
        <f t="shared" si="7"/>
        <v>0</v>
      </c>
      <c r="CM9" s="19">
        <f t="shared" si="16"/>
        <v>8</v>
      </c>
      <c r="CN9" s="12">
        <f t="shared" si="8"/>
        <v>0</v>
      </c>
      <c r="CO9" s="12">
        <f t="shared" si="8"/>
        <v>0</v>
      </c>
      <c r="CP9" s="12">
        <f t="shared" si="8"/>
        <v>0</v>
      </c>
      <c r="CQ9" s="12">
        <f t="shared" si="8"/>
        <v>0</v>
      </c>
      <c r="CR9" s="12">
        <f t="shared" si="8"/>
        <v>0</v>
      </c>
      <c r="CS9" s="12">
        <f t="shared" si="8"/>
        <v>0</v>
      </c>
      <c r="CT9" s="12">
        <f t="shared" si="8"/>
        <v>0</v>
      </c>
      <c r="CU9" s="12">
        <f t="shared" si="8"/>
        <v>0</v>
      </c>
      <c r="CV9" s="12">
        <f t="shared" si="8"/>
        <v>0</v>
      </c>
      <c r="CW9" s="12">
        <f t="shared" si="8"/>
        <v>0</v>
      </c>
      <c r="CX9" s="12">
        <f t="shared" si="8"/>
        <v>0</v>
      </c>
      <c r="CY9" s="12">
        <f t="shared" si="8"/>
        <v>0</v>
      </c>
      <c r="CZ9" s="12">
        <f t="shared" si="8"/>
        <v>0</v>
      </c>
      <c r="DA9" s="12">
        <f t="shared" si="8"/>
        <v>0</v>
      </c>
      <c r="DB9" s="12">
        <f t="shared" si="8"/>
        <v>0</v>
      </c>
      <c r="DC9" s="12">
        <f t="shared" si="8"/>
        <v>0</v>
      </c>
      <c r="DF9" s="19">
        <f t="shared" si="17"/>
        <v>0</v>
      </c>
      <c r="DG9" s="19">
        <f t="shared" si="9"/>
        <v>0</v>
      </c>
      <c r="DH9" s="19">
        <f t="shared" si="9"/>
        <v>0</v>
      </c>
      <c r="DI9" s="19">
        <f t="shared" si="9"/>
        <v>0</v>
      </c>
      <c r="DJ9" s="19">
        <f t="shared" si="9"/>
        <v>0</v>
      </c>
      <c r="DK9" s="19">
        <f t="shared" si="9"/>
        <v>0</v>
      </c>
      <c r="DL9" s="19">
        <f t="shared" si="9"/>
        <v>0</v>
      </c>
      <c r="DM9" s="19">
        <f t="shared" si="9"/>
        <v>0</v>
      </c>
      <c r="DN9" s="19">
        <f t="shared" si="9"/>
        <v>0</v>
      </c>
      <c r="DO9" s="19">
        <f t="shared" si="9"/>
        <v>0</v>
      </c>
      <c r="DP9" s="19">
        <f t="shared" si="9"/>
        <v>0</v>
      </c>
      <c r="DQ9" s="19">
        <f t="shared" si="9"/>
        <v>0</v>
      </c>
      <c r="DR9" s="19">
        <f t="shared" si="9"/>
        <v>0</v>
      </c>
      <c r="DS9" s="19">
        <f t="shared" si="9"/>
        <v>0</v>
      </c>
      <c r="DT9" s="19">
        <f t="shared" si="9"/>
        <v>0</v>
      </c>
      <c r="DU9" s="19">
        <f t="shared" si="9"/>
        <v>0</v>
      </c>
      <c r="DX9" s="15" t="str">
        <f>IF(MOD('Game (5)'!$G9,2)=0,"hold","break")</f>
        <v>break</v>
      </c>
      <c r="DY9" s="15" t="str">
        <f t="shared" si="18"/>
        <v>Us</v>
      </c>
      <c r="DZ9" s="15">
        <f t="shared" si="19"/>
        <v>1</v>
      </c>
      <c r="EA9" s="15">
        <f t="shared" si="10"/>
        <v>1</v>
      </c>
      <c r="EB9" s="15">
        <f t="shared" si="11"/>
        <v>2</v>
      </c>
      <c r="EC9" s="15">
        <f t="shared" si="20"/>
        <v>0</v>
      </c>
      <c r="ED9" s="20" t="str">
        <f t="shared" si="21"/>
        <v/>
      </c>
      <c r="EE9" s="20">
        <f t="shared" si="22"/>
        <v>3</v>
      </c>
      <c r="EF9" s="20" t="str">
        <f t="shared" si="23"/>
        <v/>
      </c>
      <c r="EG9" s="20" t="str">
        <f t="shared" si="24"/>
        <v/>
      </c>
    </row>
    <row r="10" spans="1:137">
      <c r="A10" t="s">
        <v>72</v>
      </c>
      <c r="B10">
        <f>COUNTA($G$2:$G$30)</f>
        <v>17</v>
      </c>
      <c r="F10" s="11">
        <v>9</v>
      </c>
      <c r="G10" s="13">
        <v>3</v>
      </c>
      <c r="H10" s="12">
        <v>1</v>
      </c>
      <c r="I10" s="12"/>
      <c r="J10" s="12">
        <v>1</v>
      </c>
      <c r="K10" s="12">
        <v>1</v>
      </c>
      <c r="L10" s="12"/>
      <c r="M10" s="12"/>
      <c r="N10" s="12"/>
      <c r="O10" s="12">
        <v>1</v>
      </c>
      <c r="P10" s="12">
        <v>1</v>
      </c>
      <c r="Q10" s="12"/>
      <c r="R10" s="12"/>
      <c r="S10" s="12"/>
      <c r="T10" s="12"/>
      <c r="U10" s="12"/>
      <c r="V10" s="12"/>
      <c r="W10" s="12"/>
      <c r="Y10" s="12">
        <f t="shared" si="12"/>
        <v>5</v>
      </c>
      <c r="Z10" s="12" t="str">
        <f t="shared" si="4"/>
        <v>Us break</v>
      </c>
      <c r="AB10" t="s">
        <v>91</v>
      </c>
      <c r="AC10" s="2">
        <f>MIN(AI56:AX56)</f>
        <v>11.19047619047619</v>
      </c>
      <c r="AD10" s="30" t="str">
        <f>_xlfn.XLOOKUP(AC10,AI56:AX56,AI52:AX52)</f>
        <v>Player 3</v>
      </c>
      <c r="AH10" s="19">
        <f t="shared" si="13"/>
        <v>9</v>
      </c>
      <c r="AI10" s="12">
        <f t="shared" si="5"/>
        <v>1</v>
      </c>
      <c r="AJ10" s="12">
        <f t="shared" si="5"/>
        <v>0</v>
      </c>
      <c r="AK10" s="12">
        <f t="shared" si="5"/>
        <v>1</v>
      </c>
      <c r="AL10" s="12">
        <f t="shared" si="5"/>
        <v>1</v>
      </c>
      <c r="AM10" s="12">
        <f t="shared" si="5"/>
        <v>0</v>
      </c>
      <c r="AN10" s="12">
        <f t="shared" si="5"/>
        <v>0</v>
      </c>
      <c r="AO10" s="12">
        <f t="shared" si="5"/>
        <v>0</v>
      </c>
      <c r="AP10" s="12">
        <f t="shared" si="5"/>
        <v>1</v>
      </c>
      <c r="AQ10" s="12">
        <f t="shared" si="5"/>
        <v>1</v>
      </c>
      <c r="AR10" s="12">
        <f t="shared" si="5"/>
        <v>0</v>
      </c>
      <c r="AS10" s="12">
        <f t="shared" si="5"/>
        <v>0</v>
      </c>
      <c r="AT10" s="12">
        <f t="shared" si="5"/>
        <v>0</v>
      </c>
      <c r="AU10" s="12">
        <f t="shared" si="5"/>
        <v>0</v>
      </c>
      <c r="AV10" s="12">
        <f t="shared" si="5"/>
        <v>0</v>
      </c>
      <c r="AW10" s="12">
        <f t="shared" si="5"/>
        <v>0</v>
      </c>
      <c r="AX10" s="12">
        <f t="shared" si="5"/>
        <v>0</v>
      </c>
      <c r="BA10" s="19">
        <f t="shared" si="14"/>
        <v>9</v>
      </c>
      <c r="BB10" s="12">
        <f t="shared" si="6"/>
        <v>1</v>
      </c>
      <c r="BC10" s="12">
        <f t="shared" si="6"/>
        <v>0</v>
      </c>
      <c r="BD10" s="12">
        <f t="shared" si="6"/>
        <v>1</v>
      </c>
      <c r="BE10" s="12">
        <f t="shared" si="6"/>
        <v>1</v>
      </c>
      <c r="BF10" s="12">
        <f t="shared" si="6"/>
        <v>0</v>
      </c>
      <c r="BG10" s="12">
        <f t="shared" si="6"/>
        <v>0</v>
      </c>
      <c r="BH10" s="12">
        <f t="shared" si="6"/>
        <v>0</v>
      </c>
      <c r="BI10" s="12">
        <f t="shared" si="6"/>
        <v>1</v>
      </c>
      <c r="BJ10" s="12">
        <f t="shared" si="6"/>
        <v>1</v>
      </c>
      <c r="BK10" s="12">
        <f t="shared" si="6"/>
        <v>0</v>
      </c>
      <c r="BL10" s="12">
        <f t="shared" si="6"/>
        <v>0</v>
      </c>
      <c r="BM10" s="12">
        <f t="shared" si="6"/>
        <v>0</v>
      </c>
      <c r="BN10" s="12">
        <f t="shared" si="6"/>
        <v>0</v>
      </c>
      <c r="BO10" s="12">
        <f t="shared" si="6"/>
        <v>0</v>
      </c>
      <c r="BP10" s="12">
        <f t="shared" si="6"/>
        <v>0</v>
      </c>
      <c r="BQ10" s="12">
        <f t="shared" si="6"/>
        <v>0</v>
      </c>
      <c r="BT10" s="19">
        <f t="shared" si="15"/>
        <v>9</v>
      </c>
      <c r="BU10" s="12">
        <f t="shared" si="7"/>
        <v>2</v>
      </c>
      <c r="BV10" s="12">
        <f t="shared" si="7"/>
        <v>0</v>
      </c>
      <c r="BW10" s="12">
        <f t="shared" si="7"/>
        <v>2</v>
      </c>
      <c r="BX10" s="12">
        <f t="shared" si="7"/>
        <v>2</v>
      </c>
      <c r="BY10" s="12">
        <f t="shared" si="7"/>
        <v>0</v>
      </c>
      <c r="BZ10" s="12">
        <f t="shared" si="7"/>
        <v>0</v>
      </c>
      <c r="CA10" s="12">
        <f t="shared" si="7"/>
        <v>0</v>
      </c>
      <c r="CB10" s="12">
        <f t="shared" si="7"/>
        <v>2</v>
      </c>
      <c r="CC10" s="12">
        <f t="shared" si="7"/>
        <v>2</v>
      </c>
      <c r="CD10" s="12">
        <f t="shared" si="7"/>
        <v>0</v>
      </c>
      <c r="CE10" s="12">
        <f t="shared" si="7"/>
        <v>0</v>
      </c>
      <c r="CF10" s="12">
        <f t="shared" si="7"/>
        <v>0</v>
      </c>
      <c r="CG10" s="12">
        <f t="shared" si="7"/>
        <v>0</v>
      </c>
      <c r="CH10" s="12">
        <f t="shared" si="7"/>
        <v>0</v>
      </c>
      <c r="CI10" s="12">
        <f t="shared" si="7"/>
        <v>0</v>
      </c>
      <c r="CJ10" s="12">
        <f t="shared" si="7"/>
        <v>0</v>
      </c>
      <c r="CM10" s="19">
        <f t="shared" si="16"/>
        <v>9</v>
      </c>
      <c r="CN10" s="12">
        <f t="shared" si="8"/>
        <v>0</v>
      </c>
      <c r="CO10" s="12">
        <f t="shared" si="8"/>
        <v>0</v>
      </c>
      <c r="CP10" s="12">
        <f t="shared" si="8"/>
        <v>0</v>
      </c>
      <c r="CQ10" s="12">
        <f t="shared" si="8"/>
        <v>0</v>
      </c>
      <c r="CR10" s="12">
        <f t="shared" si="8"/>
        <v>0</v>
      </c>
      <c r="CS10" s="12">
        <f t="shared" si="8"/>
        <v>0</v>
      </c>
      <c r="CT10" s="12">
        <f t="shared" si="8"/>
        <v>0</v>
      </c>
      <c r="CU10" s="12">
        <f t="shared" si="8"/>
        <v>0</v>
      </c>
      <c r="CV10" s="12">
        <f t="shared" si="8"/>
        <v>0</v>
      </c>
      <c r="CW10" s="12">
        <f t="shared" si="8"/>
        <v>0</v>
      </c>
      <c r="CX10" s="12">
        <f t="shared" si="8"/>
        <v>0</v>
      </c>
      <c r="CY10" s="12">
        <f t="shared" si="8"/>
        <v>0</v>
      </c>
      <c r="CZ10" s="12">
        <f t="shared" si="8"/>
        <v>0</v>
      </c>
      <c r="DA10" s="12">
        <f t="shared" si="8"/>
        <v>0</v>
      </c>
      <c r="DB10" s="12">
        <f t="shared" si="8"/>
        <v>0</v>
      </c>
      <c r="DC10" s="12">
        <f t="shared" si="8"/>
        <v>0</v>
      </c>
      <c r="DF10" s="19">
        <f t="shared" si="17"/>
        <v>0</v>
      </c>
      <c r="DG10" s="19">
        <f t="shared" si="9"/>
        <v>0</v>
      </c>
      <c r="DH10" s="19">
        <f t="shared" si="9"/>
        <v>0</v>
      </c>
      <c r="DI10" s="19">
        <f t="shared" si="9"/>
        <v>0</v>
      </c>
      <c r="DJ10" s="19">
        <f t="shared" si="9"/>
        <v>0</v>
      </c>
      <c r="DK10" s="19">
        <f t="shared" si="9"/>
        <v>0</v>
      </c>
      <c r="DL10" s="19">
        <f t="shared" si="9"/>
        <v>0</v>
      </c>
      <c r="DM10" s="19">
        <f t="shared" si="9"/>
        <v>0</v>
      </c>
      <c r="DN10" s="19">
        <f t="shared" si="9"/>
        <v>0</v>
      </c>
      <c r="DO10" s="19">
        <f t="shared" si="9"/>
        <v>0</v>
      </c>
      <c r="DP10" s="19">
        <f t="shared" si="9"/>
        <v>0</v>
      </c>
      <c r="DQ10" s="19">
        <f t="shared" si="9"/>
        <v>0</v>
      </c>
      <c r="DR10" s="19">
        <f t="shared" si="9"/>
        <v>0</v>
      </c>
      <c r="DS10" s="19">
        <f t="shared" si="9"/>
        <v>0</v>
      </c>
      <c r="DT10" s="19">
        <f t="shared" si="9"/>
        <v>0</v>
      </c>
      <c r="DU10" s="19">
        <f t="shared" si="9"/>
        <v>0</v>
      </c>
      <c r="DX10" s="12" t="str">
        <f>IF(MOD('Game (5)'!$G10,2)=0,"hold","break")</f>
        <v>break</v>
      </c>
      <c r="DY10" s="15" t="str">
        <f t="shared" si="18"/>
        <v>Us</v>
      </c>
      <c r="DZ10" s="15">
        <f t="shared" si="19"/>
        <v>1</v>
      </c>
      <c r="EA10" s="15">
        <f t="shared" si="10"/>
        <v>1</v>
      </c>
      <c r="EB10" s="15">
        <f t="shared" si="11"/>
        <v>2</v>
      </c>
      <c r="EC10" s="15">
        <f t="shared" si="20"/>
        <v>0</v>
      </c>
      <c r="ED10" s="20" t="str">
        <f t="shared" si="21"/>
        <v/>
      </c>
      <c r="EE10" s="20">
        <f t="shared" si="22"/>
        <v>3</v>
      </c>
      <c r="EF10" s="20" t="str">
        <f t="shared" si="23"/>
        <v/>
      </c>
      <c r="EG10" s="20" t="str">
        <f t="shared" si="24"/>
        <v/>
      </c>
    </row>
    <row r="11" spans="1:137">
      <c r="A11" t="s">
        <v>77</v>
      </c>
      <c r="B11">
        <f>B19+B20</f>
        <v>30</v>
      </c>
      <c r="F11" s="14">
        <v>10</v>
      </c>
      <c r="G11" s="16">
        <v>0</v>
      </c>
      <c r="H11" s="15">
        <v>1</v>
      </c>
      <c r="I11" s="15">
        <v>1</v>
      </c>
      <c r="J11" s="15"/>
      <c r="K11" s="15"/>
      <c r="L11" s="15">
        <v>1</v>
      </c>
      <c r="M11" s="15"/>
      <c r="N11" s="15"/>
      <c r="O11" s="15">
        <v>1</v>
      </c>
      <c r="P11" s="15">
        <v>1</v>
      </c>
      <c r="Q11" s="15"/>
      <c r="R11" s="15"/>
      <c r="S11" s="15"/>
      <c r="T11" s="15"/>
      <c r="U11" s="15"/>
      <c r="V11" s="15"/>
      <c r="W11" s="15"/>
      <c r="Y11" s="15">
        <f t="shared" si="12"/>
        <v>5</v>
      </c>
      <c r="Z11" s="15" t="str">
        <f t="shared" si="4"/>
        <v>Op hold</v>
      </c>
      <c r="AD11" s="30"/>
      <c r="AH11" s="19">
        <f t="shared" si="13"/>
        <v>10</v>
      </c>
      <c r="AI11" s="12">
        <f t="shared" si="5"/>
        <v>0</v>
      </c>
      <c r="AJ11" s="12">
        <f t="shared" si="5"/>
        <v>0</v>
      </c>
      <c r="AK11" s="12">
        <f t="shared" si="5"/>
        <v>0</v>
      </c>
      <c r="AL11" s="12">
        <f t="shared" si="5"/>
        <v>0</v>
      </c>
      <c r="AM11" s="12">
        <f t="shared" si="5"/>
        <v>0</v>
      </c>
      <c r="AN11" s="12">
        <f t="shared" si="5"/>
        <v>0</v>
      </c>
      <c r="AO11" s="12">
        <f t="shared" si="5"/>
        <v>0</v>
      </c>
      <c r="AP11" s="12">
        <f t="shared" si="5"/>
        <v>0</v>
      </c>
      <c r="AQ11" s="12">
        <f t="shared" si="5"/>
        <v>0</v>
      </c>
      <c r="AR11" s="12">
        <f t="shared" si="5"/>
        <v>0</v>
      </c>
      <c r="AS11" s="12">
        <f t="shared" si="5"/>
        <v>0</v>
      </c>
      <c r="AT11" s="12">
        <f t="shared" si="5"/>
        <v>0</v>
      </c>
      <c r="AU11" s="12">
        <f t="shared" si="5"/>
        <v>0</v>
      </c>
      <c r="AV11" s="12">
        <f t="shared" si="5"/>
        <v>0</v>
      </c>
      <c r="AW11" s="12">
        <f t="shared" si="5"/>
        <v>0</v>
      </c>
      <c r="AX11" s="12">
        <f t="shared" si="5"/>
        <v>0</v>
      </c>
      <c r="BA11" s="19">
        <f t="shared" si="14"/>
        <v>10</v>
      </c>
      <c r="BB11" s="12">
        <f t="shared" si="6"/>
        <v>0</v>
      </c>
      <c r="BC11" s="12">
        <f t="shared" si="6"/>
        <v>0</v>
      </c>
      <c r="BD11" s="12">
        <f t="shared" si="6"/>
        <v>0</v>
      </c>
      <c r="BE11" s="12">
        <f t="shared" si="6"/>
        <v>0</v>
      </c>
      <c r="BF11" s="12">
        <f t="shared" si="6"/>
        <v>0</v>
      </c>
      <c r="BG11" s="12">
        <f t="shared" si="6"/>
        <v>0</v>
      </c>
      <c r="BH11" s="12">
        <f t="shared" si="6"/>
        <v>0</v>
      </c>
      <c r="BI11" s="12">
        <f t="shared" si="6"/>
        <v>0</v>
      </c>
      <c r="BJ11" s="12">
        <f t="shared" si="6"/>
        <v>0</v>
      </c>
      <c r="BK11" s="12">
        <f t="shared" si="6"/>
        <v>0</v>
      </c>
      <c r="BL11" s="12">
        <f t="shared" si="6"/>
        <v>0</v>
      </c>
      <c r="BM11" s="12">
        <f t="shared" si="6"/>
        <v>0</v>
      </c>
      <c r="BN11" s="12">
        <f t="shared" si="6"/>
        <v>0</v>
      </c>
      <c r="BO11" s="12">
        <f t="shared" si="6"/>
        <v>0</v>
      </c>
      <c r="BP11" s="12">
        <f t="shared" si="6"/>
        <v>0</v>
      </c>
      <c r="BQ11" s="12">
        <f t="shared" si="6"/>
        <v>0</v>
      </c>
      <c r="BT11" s="19">
        <f t="shared" si="15"/>
        <v>10</v>
      </c>
      <c r="BU11" s="12">
        <f t="shared" si="7"/>
        <v>0</v>
      </c>
      <c r="BV11" s="12">
        <f t="shared" si="7"/>
        <v>0</v>
      </c>
      <c r="BW11" s="12">
        <f t="shared" si="7"/>
        <v>0</v>
      </c>
      <c r="BX11" s="12">
        <f t="shared" si="7"/>
        <v>0</v>
      </c>
      <c r="BY11" s="12">
        <f t="shared" si="7"/>
        <v>0</v>
      </c>
      <c r="BZ11" s="12">
        <f t="shared" si="7"/>
        <v>0</v>
      </c>
      <c r="CA11" s="12">
        <f t="shared" si="7"/>
        <v>0</v>
      </c>
      <c r="CB11" s="12">
        <f t="shared" si="7"/>
        <v>0</v>
      </c>
      <c r="CC11" s="12">
        <f t="shared" si="7"/>
        <v>0</v>
      </c>
      <c r="CD11" s="12">
        <f t="shared" si="7"/>
        <v>0</v>
      </c>
      <c r="CE11" s="12">
        <f t="shared" si="7"/>
        <v>0</v>
      </c>
      <c r="CF11" s="12">
        <f t="shared" si="7"/>
        <v>0</v>
      </c>
      <c r="CG11" s="12">
        <f t="shared" si="7"/>
        <v>0</v>
      </c>
      <c r="CH11" s="12">
        <f t="shared" si="7"/>
        <v>0</v>
      </c>
      <c r="CI11" s="12">
        <f t="shared" si="7"/>
        <v>0</v>
      </c>
      <c r="CJ11" s="12">
        <f t="shared" si="7"/>
        <v>0</v>
      </c>
      <c r="CM11" s="19">
        <f t="shared" si="16"/>
        <v>10</v>
      </c>
      <c r="CN11" s="12">
        <f t="shared" si="8"/>
        <v>1</v>
      </c>
      <c r="CO11" s="12">
        <f t="shared" si="8"/>
        <v>1</v>
      </c>
      <c r="CP11" s="12">
        <f t="shared" si="8"/>
        <v>0</v>
      </c>
      <c r="CQ11" s="12">
        <f t="shared" si="8"/>
        <v>0</v>
      </c>
      <c r="CR11" s="12">
        <f t="shared" si="8"/>
        <v>1</v>
      </c>
      <c r="CS11" s="12">
        <f t="shared" si="8"/>
        <v>0</v>
      </c>
      <c r="CT11" s="12">
        <f t="shared" si="8"/>
        <v>0</v>
      </c>
      <c r="CU11" s="12">
        <f t="shared" si="8"/>
        <v>1</v>
      </c>
      <c r="CV11" s="12">
        <f t="shared" si="8"/>
        <v>1</v>
      </c>
      <c r="CW11" s="12">
        <f t="shared" si="8"/>
        <v>0</v>
      </c>
      <c r="CX11" s="12">
        <f t="shared" si="8"/>
        <v>0</v>
      </c>
      <c r="CY11" s="12">
        <f t="shared" si="8"/>
        <v>0</v>
      </c>
      <c r="CZ11" s="12">
        <f t="shared" si="8"/>
        <v>0</v>
      </c>
      <c r="DA11" s="12">
        <f t="shared" si="8"/>
        <v>0</v>
      </c>
      <c r="DB11" s="12">
        <f t="shared" si="8"/>
        <v>0</v>
      </c>
      <c r="DC11" s="12">
        <f t="shared" si="8"/>
        <v>0</v>
      </c>
      <c r="DF11" s="19">
        <f t="shared" si="17"/>
        <v>0</v>
      </c>
      <c r="DG11" s="19">
        <f t="shared" si="9"/>
        <v>0</v>
      </c>
      <c r="DH11" s="19">
        <f t="shared" si="9"/>
        <v>0</v>
      </c>
      <c r="DI11" s="19">
        <f t="shared" si="9"/>
        <v>0</v>
      </c>
      <c r="DJ11" s="19">
        <f t="shared" si="9"/>
        <v>0</v>
      </c>
      <c r="DK11" s="19">
        <f t="shared" si="9"/>
        <v>0</v>
      </c>
      <c r="DL11" s="19">
        <f t="shared" si="9"/>
        <v>0</v>
      </c>
      <c r="DM11" s="19">
        <f t="shared" si="9"/>
        <v>0</v>
      </c>
      <c r="DN11" s="19">
        <f t="shared" si="9"/>
        <v>0</v>
      </c>
      <c r="DO11" s="19">
        <f t="shared" si="9"/>
        <v>0</v>
      </c>
      <c r="DP11" s="19">
        <f t="shared" si="9"/>
        <v>0</v>
      </c>
      <c r="DQ11" s="19">
        <f t="shared" si="9"/>
        <v>0</v>
      </c>
      <c r="DR11" s="19">
        <f t="shared" si="9"/>
        <v>0</v>
      </c>
      <c r="DS11" s="19">
        <f t="shared" si="9"/>
        <v>0</v>
      </c>
      <c r="DT11" s="19">
        <f t="shared" si="9"/>
        <v>0</v>
      </c>
      <c r="DU11" s="19">
        <f t="shared" si="9"/>
        <v>0</v>
      </c>
      <c r="DX11" s="15" t="str">
        <f>IF(MOD('Game (5)'!$G11,2)=0,"hold","break")</f>
        <v>hold</v>
      </c>
      <c r="DY11" s="15" t="str">
        <f t="shared" si="18"/>
        <v>Op</v>
      </c>
      <c r="DZ11" s="15">
        <f t="shared" si="19"/>
        <v>0</v>
      </c>
      <c r="EA11" s="15">
        <f t="shared" si="10"/>
        <v>0</v>
      </c>
      <c r="EB11" s="15">
        <f t="shared" si="11"/>
        <v>0</v>
      </c>
      <c r="EC11" s="15">
        <f t="shared" si="20"/>
        <v>1</v>
      </c>
      <c r="ED11" s="20" t="str">
        <f t="shared" si="21"/>
        <v/>
      </c>
      <c r="EE11" s="20" t="str">
        <f t="shared" si="22"/>
        <v/>
      </c>
      <c r="EF11" s="20">
        <f t="shared" si="23"/>
        <v>0</v>
      </c>
      <c r="EG11" s="20" t="str">
        <f t="shared" si="24"/>
        <v/>
      </c>
    </row>
    <row r="12" spans="1:137">
      <c r="A12" t="s">
        <v>82</v>
      </c>
      <c r="B12" cm="1">
        <f t="array" ref="B12">SUM($DF$31:$DN$31/B6)</f>
        <v>5.9999999999999991</v>
      </c>
      <c r="F12" s="11">
        <v>11</v>
      </c>
      <c r="G12" s="13">
        <v>0</v>
      </c>
      <c r="H12" s="12">
        <v>1</v>
      </c>
      <c r="I12" s="12"/>
      <c r="J12" s="12">
        <v>1</v>
      </c>
      <c r="K12" s="12">
        <v>1</v>
      </c>
      <c r="L12" s="12"/>
      <c r="M12" s="12"/>
      <c r="N12" s="12">
        <v>1</v>
      </c>
      <c r="O12" s="12"/>
      <c r="P12" s="12">
        <v>1</v>
      </c>
      <c r="Q12" s="12"/>
      <c r="R12" s="12"/>
      <c r="S12" s="12"/>
      <c r="T12" s="12"/>
      <c r="U12" s="12"/>
      <c r="V12" s="12"/>
      <c r="W12" s="12"/>
      <c r="Y12" s="12">
        <f t="shared" si="12"/>
        <v>5</v>
      </c>
      <c r="Z12" s="12" t="str">
        <f t="shared" si="4"/>
        <v>Us hold</v>
      </c>
      <c r="AB12" t="s">
        <v>168</v>
      </c>
      <c r="AC12" s="2">
        <f>MIN(H42:W42)</f>
        <v>-23.5</v>
      </c>
      <c r="AD12" s="30" t="str" cm="1">
        <f t="array" ref="AD12">_xlfn.XLOOKUP(AC12,H42:W42,H$33:$W$33)</f>
        <v>Marius</v>
      </c>
      <c r="AH12" s="19">
        <f t="shared" si="13"/>
        <v>11</v>
      </c>
      <c r="AI12" s="12">
        <f t="shared" si="5"/>
        <v>1</v>
      </c>
      <c r="AJ12" s="12">
        <f t="shared" si="5"/>
        <v>0</v>
      </c>
      <c r="AK12" s="12">
        <f t="shared" si="5"/>
        <v>1</v>
      </c>
      <c r="AL12" s="12">
        <f t="shared" si="5"/>
        <v>1</v>
      </c>
      <c r="AM12" s="12">
        <f t="shared" si="5"/>
        <v>0</v>
      </c>
      <c r="AN12" s="12">
        <f t="shared" si="5"/>
        <v>0</v>
      </c>
      <c r="AO12" s="12">
        <f t="shared" si="5"/>
        <v>1</v>
      </c>
      <c r="AP12" s="12">
        <f t="shared" si="5"/>
        <v>0</v>
      </c>
      <c r="AQ12" s="12">
        <f t="shared" si="5"/>
        <v>1</v>
      </c>
      <c r="AR12" s="12">
        <f t="shared" si="5"/>
        <v>0</v>
      </c>
      <c r="AS12" s="12">
        <f t="shared" si="5"/>
        <v>0</v>
      </c>
      <c r="AT12" s="12">
        <f t="shared" si="5"/>
        <v>0</v>
      </c>
      <c r="AU12" s="12">
        <f t="shared" si="5"/>
        <v>0</v>
      </c>
      <c r="AV12" s="12">
        <f t="shared" si="5"/>
        <v>0</v>
      </c>
      <c r="AW12" s="12">
        <f t="shared" si="5"/>
        <v>0</v>
      </c>
      <c r="AX12" s="12">
        <f t="shared" si="5"/>
        <v>0</v>
      </c>
      <c r="BA12" s="19">
        <f t="shared" si="14"/>
        <v>11</v>
      </c>
      <c r="BB12" s="12">
        <f t="shared" si="6"/>
        <v>0</v>
      </c>
      <c r="BC12" s="12">
        <f t="shared" si="6"/>
        <v>0</v>
      </c>
      <c r="BD12" s="12">
        <f t="shared" si="6"/>
        <v>0</v>
      </c>
      <c r="BE12" s="12">
        <f t="shared" si="6"/>
        <v>0</v>
      </c>
      <c r="BF12" s="12">
        <f t="shared" si="6"/>
        <v>0</v>
      </c>
      <c r="BG12" s="12">
        <f t="shared" si="6"/>
        <v>0</v>
      </c>
      <c r="BH12" s="12">
        <f t="shared" si="6"/>
        <v>0</v>
      </c>
      <c r="BI12" s="12">
        <f t="shared" si="6"/>
        <v>0</v>
      </c>
      <c r="BJ12" s="12">
        <f t="shared" si="6"/>
        <v>0</v>
      </c>
      <c r="BK12" s="12">
        <f t="shared" si="6"/>
        <v>0</v>
      </c>
      <c r="BL12" s="12">
        <f t="shared" si="6"/>
        <v>0</v>
      </c>
      <c r="BM12" s="12">
        <f t="shared" si="6"/>
        <v>0</v>
      </c>
      <c r="BN12" s="12">
        <f t="shared" si="6"/>
        <v>0</v>
      </c>
      <c r="BO12" s="12">
        <f t="shared" si="6"/>
        <v>0</v>
      </c>
      <c r="BP12" s="12">
        <f t="shared" si="6"/>
        <v>0</v>
      </c>
      <c r="BQ12" s="12">
        <f t="shared" si="6"/>
        <v>0</v>
      </c>
      <c r="BT12" s="19">
        <f t="shared" si="15"/>
        <v>11</v>
      </c>
      <c r="BU12" s="12">
        <f t="shared" si="7"/>
        <v>0</v>
      </c>
      <c r="BV12" s="12">
        <f t="shared" si="7"/>
        <v>0</v>
      </c>
      <c r="BW12" s="12">
        <f t="shared" si="7"/>
        <v>0</v>
      </c>
      <c r="BX12" s="12">
        <f t="shared" si="7"/>
        <v>0</v>
      </c>
      <c r="BY12" s="12">
        <f t="shared" si="7"/>
        <v>0</v>
      </c>
      <c r="BZ12" s="12">
        <f t="shared" si="7"/>
        <v>0</v>
      </c>
      <c r="CA12" s="12">
        <f t="shared" si="7"/>
        <v>0</v>
      </c>
      <c r="CB12" s="12">
        <f t="shared" si="7"/>
        <v>0</v>
      </c>
      <c r="CC12" s="12">
        <f t="shared" si="7"/>
        <v>0</v>
      </c>
      <c r="CD12" s="12">
        <f t="shared" si="7"/>
        <v>0</v>
      </c>
      <c r="CE12" s="12">
        <f t="shared" si="7"/>
        <v>0</v>
      </c>
      <c r="CF12" s="12">
        <f t="shared" si="7"/>
        <v>0</v>
      </c>
      <c r="CG12" s="12">
        <f t="shared" si="7"/>
        <v>0</v>
      </c>
      <c r="CH12" s="12">
        <f t="shared" si="7"/>
        <v>0</v>
      </c>
      <c r="CI12" s="12">
        <f t="shared" si="7"/>
        <v>0</v>
      </c>
      <c r="CJ12" s="12">
        <f t="shared" si="7"/>
        <v>0</v>
      </c>
      <c r="CM12" s="19">
        <f t="shared" si="16"/>
        <v>11</v>
      </c>
      <c r="CN12" s="12">
        <f t="shared" si="8"/>
        <v>0</v>
      </c>
      <c r="CO12" s="12">
        <f t="shared" si="8"/>
        <v>0</v>
      </c>
      <c r="CP12" s="12">
        <f t="shared" si="8"/>
        <v>0</v>
      </c>
      <c r="CQ12" s="12">
        <f t="shared" si="8"/>
        <v>0</v>
      </c>
      <c r="CR12" s="12">
        <f t="shared" si="8"/>
        <v>0</v>
      </c>
      <c r="CS12" s="12">
        <f t="shared" si="8"/>
        <v>0</v>
      </c>
      <c r="CT12" s="12">
        <f t="shared" si="8"/>
        <v>0</v>
      </c>
      <c r="CU12" s="12">
        <f t="shared" si="8"/>
        <v>0</v>
      </c>
      <c r="CV12" s="12">
        <f t="shared" si="8"/>
        <v>0</v>
      </c>
      <c r="CW12" s="12">
        <f t="shared" si="8"/>
        <v>0</v>
      </c>
      <c r="CX12" s="12">
        <f t="shared" si="8"/>
        <v>0</v>
      </c>
      <c r="CY12" s="12">
        <f t="shared" si="8"/>
        <v>0</v>
      </c>
      <c r="CZ12" s="12">
        <f t="shared" si="8"/>
        <v>0</v>
      </c>
      <c r="DA12" s="12">
        <f t="shared" si="8"/>
        <v>0</v>
      </c>
      <c r="DB12" s="12">
        <f t="shared" si="8"/>
        <v>0</v>
      </c>
      <c r="DC12" s="12">
        <f t="shared" si="8"/>
        <v>0</v>
      </c>
      <c r="DF12" s="19">
        <f t="shared" si="17"/>
        <v>1</v>
      </c>
      <c r="DG12" s="19">
        <f t="shared" si="9"/>
        <v>0</v>
      </c>
      <c r="DH12" s="19">
        <f t="shared" si="9"/>
        <v>1</v>
      </c>
      <c r="DI12" s="19">
        <f t="shared" si="9"/>
        <v>1</v>
      </c>
      <c r="DJ12" s="19">
        <f t="shared" si="9"/>
        <v>0</v>
      </c>
      <c r="DK12" s="19">
        <f t="shared" si="9"/>
        <v>0</v>
      </c>
      <c r="DL12" s="19">
        <f t="shared" si="9"/>
        <v>1</v>
      </c>
      <c r="DM12" s="19">
        <f t="shared" si="9"/>
        <v>0</v>
      </c>
      <c r="DN12" s="19">
        <f t="shared" si="9"/>
        <v>1</v>
      </c>
      <c r="DO12" s="19">
        <f t="shared" si="9"/>
        <v>0</v>
      </c>
      <c r="DP12" s="19">
        <f t="shared" si="9"/>
        <v>0</v>
      </c>
      <c r="DQ12" s="19">
        <f t="shared" si="9"/>
        <v>0</v>
      </c>
      <c r="DR12" s="19">
        <f t="shared" si="9"/>
        <v>0</v>
      </c>
      <c r="DS12" s="19">
        <f t="shared" si="9"/>
        <v>0</v>
      </c>
      <c r="DT12" s="19">
        <f t="shared" si="9"/>
        <v>0</v>
      </c>
      <c r="DU12" s="19">
        <f t="shared" si="9"/>
        <v>0</v>
      </c>
      <c r="DX12" s="12" t="str">
        <f>IF(MOD('Game (5)'!$G12,2)=0,"hold","break")</f>
        <v>hold</v>
      </c>
      <c r="DY12" s="15" t="str">
        <f t="shared" si="18"/>
        <v>Us</v>
      </c>
      <c r="DZ12" s="15">
        <f t="shared" si="19"/>
        <v>1</v>
      </c>
      <c r="EA12" s="15">
        <f t="shared" si="10"/>
        <v>0</v>
      </c>
      <c r="EB12" s="15">
        <f t="shared" si="11"/>
        <v>0</v>
      </c>
      <c r="EC12" s="15">
        <f t="shared" si="20"/>
        <v>0</v>
      </c>
      <c r="ED12" s="20">
        <f t="shared" si="21"/>
        <v>0</v>
      </c>
      <c r="EE12" s="20" t="str">
        <f t="shared" si="22"/>
        <v/>
      </c>
      <c r="EF12" s="20" t="str">
        <f t="shared" si="23"/>
        <v/>
      </c>
      <c r="EG12" s="20" t="str">
        <f t="shared" si="24"/>
        <v/>
      </c>
    </row>
    <row r="13" spans="1:137">
      <c r="A13" t="s">
        <v>87</v>
      </c>
      <c r="B13">
        <f>B21+B22</f>
        <v>47</v>
      </c>
      <c r="F13" s="14">
        <v>12</v>
      </c>
      <c r="G13" s="16">
        <v>5</v>
      </c>
      <c r="H13" s="15">
        <v>1</v>
      </c>
      <c r="I13" s="15"/>
      <c r="J13" s="15">
        <v>1</v>
      </c>
      <c r="K13" s="15"/>
      <c r="L13" s="15">
        <v>1</v>
      </c>
      <c r="M13" s="15"/>
      <c r="N13" s="15">
        <v>1</v>
      </c>
      <c r="O13" s="15">
        <v>1</v>
      </c>
      <c r="P13" s="15"/>
      <c r="Q13" s="15"/>
      <c r="R13" s="15"/>
      <c r="S13" s="15"/>
      <c r="T13" s="15"/>
      <c r="U13" s="15"/>
      <c r="V13" s="15"/>
      <c r="W13" s="15"/>
      <c r="Y13" s="15">
        <f t="shared" si="12"/>
        <v>5</v>
      </c>
      <c r="Z13" s="15" t="str">
        <f t="shared" si="4"/>
        <v>Us break</v>
      </c>
      <c r="AH13" s="19">
        <f t="shared" si="13"/>
        <v>12</v>
      </c>
      <c r="AI13" s="12">
        <f t="shared" si="5"/>
        <v>1</v>
      </c>
      <c r="AJ13" s="12">
        <f t="shared" si="5"/>
        <v>0</v>
      </c>
      <c r="AK13" s="12">
        <f t="shared" si="5"/>
        <v>1</v>
      </c>
      <c r="AL13" s="12">
        <f t="shared" si="5"/>
        <v>0</v>
      </c>
      <c r="AM13" s="12">
        <f t="shared" si="5"/>
        <v>1</v>
      </c>
      <c r="AN13" s="12">
        <f t="shared" si="5"/>
        <v>0</v>
      </c>
      <c r="AO13" s="12">
        <f t="shared" si="5"/>
        <v>1</v>
      </c>
      <c r="AP13" s="12">
        <f t="shared" si="5"/>
        <v>1</v>
      </c>
      <c r="AQ13" s="12">
        <f t="shared" si="5"/>
        <v>0</v>
      </c>
      <c r="AR13" s="12">
        <f t="shared" si="5"/>
        <v>0</v>
      </c>
      <c r="AS13" s="12">
        <f t="shared" si="5"/>
        <v>0</v>
      </c>
      <c r="AT13" s="12">
        <f t="shared" si="5"/>
        <v>0</v>
      </c>
      <c r="AU13" s="12">
        <f t="shared" si="5"/>
        <v>0</v>
      </c>
      <c r="AV13" s="12">
        <f t="shared" si="5"/>
        <v>0</v>
      </c>
      <c r="AW13" s="12">
        <f t="shared" si="5"/>
        <v>0</v>
      </c>
      <c r="AX13" s="12">
        <f t="shared" si="5"/>
        <v>0</v>
      </c>
      <c r="BA13" s="19">
        <f t="shared" si="14"/>
        <v>12</v>
      </c>
      <c r="BB13" s="12">
        <f t="shared" si="6"/>
        <v>2</v>
      </c>
      <c r="BC13" s="12">
        <f t="shared" si="6"/>
        <v>0</v>
      </c>
      <c r="BD13" s="12">
        <f t="shared" si="6"/>
        <v>2</v>
      </c>
      <c r="BE13" s="12">
        <f t="shared" si="6"/>
        <v>0</v>
      </c>
      <c r="BF13" s="12">
        <f t="shared" si="6"/>
        <v>2</v>
      </c>
      <c r="BG13" s="12">
        <f t="shared" si="6"/>
        <v>0</v>
      </c>
      <c r="BH13" s="12">
        <f t="shared" si="6"/>
        <v>2</v>
      </c>
      <c r="BI13" s="12">
        <f t="shared" si="6"/>
        <v>2</v>
      </c>
      <c r="BJ13" s="12">
        <f t="shared" si="6"/>
        <v>0</v>
      </c>
      <c r="BK13" s="12">
        <f t="shared" si="6"/>
        <v>0</v>
      </c>
      <c r="BL13" s="12">
        <f t="shared" si="6"/>
        <v>0</v>
      </c>
      <c r="BM13" s="12">
        <f t="shared" si="6"/>
        <v>0</v>
      </c>
      <c r="BN13" s="12">
        <f t="shared" si="6"/>
        <v>0</v>
      </c>
      <c r="BO13" s="12">
        <f t="shared" si="6"/>
        <v>0</v>
      </c>
      <c r="BP13" s="12">
        <f t="shared" si="6"/>
        <v>0</v>
      </c>
      <c r="BQ13" s="12">
        <f t="shared" si="6"/>
        <v>0</v>
      </c>
      <c r="BT13" s="19">
        <f t="shared" si="15"/>
        <v>12</v>
      </c>
      <c r="BU13" s="12">
        <f t="shared" si="7"/>
        <v>3</v>
      </c>
      <c r="BV13" s="12">
        <f t="shared" si="7"/>
        <v>0</v>
      </c>
      <c r="BW13" s="12">
        <f t="shared" si="7"/>
        <v>3</v>
      </c>
      <c r="BX13" s="12">
        <f t="shared" si="7"/>
        <v>0</v>
      </c>
      <c r="BY13" s="12">
        <f t="shared" si="7"/>
        <v>3</v>
      </c>
      <c r="BZ13" s="12">
        <f t="shared" si="7"/>
        <v>0</v>
      </c>
      <c r="CA13" s="12">
        <f t="shared" si="7"/>
        <v>3</v>
      </c>
      <c r="CB13" s="12">
        <f t="shared" si="7"/>
        <v>3</v>
      </c>
      <c r="CC13" s="12">
        <f t="shared" si="7"/>
        <v>0</v>
      </c>
      <c r="CD13" s="12">
        <f t="shared" si="7"/>
        <v>0</v>
      </c>
      <c r="CE13" s="12">
        <f t="shared" si="7"/>
        <v>0</v>
      </c>
      <c r="CF13" s="12">
        <f t="shared" si="7"/>
        <v>0</v>
      </c>
      <c r="CG13" s="12">
        <f t="shared" si="7"/>
        <v>0</v>
      </c>
      <c r="CH13" s="12">
        <f t="shared" si="7"/>
        <v>0</v>
      </c>
      <c r="CI13" s="12">
        <f t="shared" si="7"/>
        <v>0</v>
      </c>
      <c r="CJ13" s="12">
        <f t="shared" si="7"/>
        <v>0</v>
      </c>
      <c r="CM13" s="19">
        <f t="shared" si="16"/>
        <v>12</v>
      </c>
      <c r="CN13" s="12">
        <f t="shared" si="8"/>
        <v>0</v>
      </c>
      <c r="CO13" s="12">
        <f t="shared" si="8"/>
        <v>0</v>
      </c>
      <c r="CP13" s="12">
        <f t="shared" si="8"/>
        <v>0</v>
      </c>
      <c r="CQ13" s="12">
        <f t="shared" si="8"/>
        <v>0</v>
      </c>
      <c r="CR13" s="12">
        <f t="shared" si="8"/>
        <v>0</v>
      </c>
      <c r="CS13" s="12">
        <f t="shared" si="8"/>
        <v>0</v>
      </c>
      <c r="CT13" s="12">
        <f t="shared" si="8"/>
        <v>0</v>
      </c>
      <c r="CU13" s="12">
        <f t="shared" si="8"/>
        <v>0</v>
      </c>
      <c r="CV13" s="12">
        <f t="shared" si="8"/>
        <v>0</v>
      </c>
      <c r="CW13" s="12">
        <f t="shared" si="8"/>
        <v>0</v>
      </c>
      <c r="CX13" s="12">
        <f t="shared" si="8"/>
        <v>0</v>
      </c>
      <c r="CY13" s="12">
        <f t="shared" si="8"/>
        <v>0</v>
      </c>
      <c r="CZ13" s="12">
        <f t="shared" si="8"/>
        <v>0</v>
      </c>
      <c r="DA13" s="12">
        <f t="shared" si="8"/>
        <v>0</v>
      </c>
      <c r="DB13" s="12">
        <f t="shared" si="8"/>
        <v>0</v>
      </c>
      <c r="DC13" s="12">
        <f t="shared" si="8"/>
        <v>0</v>
      </c>
      <c r="DF13" s="19">
        <f t="shared" si="17"/>
        <v>0</v>
      </c>
      <c r="DG13" s="19">
        <f t="shared" si="9"/>
        <v>0</v>
      </c>
      <c r="DH13" s="19">
        <f t="shared" si="9"/>
        <v>0</v>
      </c>
      <c r="DI13" s="19">
        <f t="shared" si="9"/>
        <v>0</v>
      </c>
      <c r="DJ13" s="19">
        <f t="shared" si="9"/>
        <v>0</v>
      </c>
      <c r="DK13" s="19">
        <f t="shared" si="9"/>
        <v>0</v>
      </c>
      <c r="DL13" s="19">
        <f t="shared" si="9"/>
        <v>0</v>
      </c>
      <c r="DM13" s="19">
        <f t="shared" si="9"/>
        <v>0</v>
      </c>
      <c r="DN13" s="19">
        <f t="shared" si="9"/>
        <v>0</v>
      </c>
      <c r="DO13" s="19">
        <f t="shared" si="9"/>
        <v>0</v>
      </c>
      <c r="DP13" s="19">
        <f t="shared" si="9"/>
        <v>0</v>
      </c>
      <c r="DQ13" s="19">
        <f t="shared" si="9"/>
        <v>0</v>
      </c>
      <c r="DR13" s="19">
        <f t="shared" si="9"/>
        <v>0</v>
      </c>
      <c r="DS13" s="19">
        <f t="shared" si="9"/>
        <v>0</v>
      </c>
      <c r="DT13" s="19">
        <f t="shared" si="9"/>
        <v>0</v>
      </c>
      <c r="DU13" s="19">
        <f t="shared" si="9"/>
        <v>0</v>
      </c>
      <c r="DX13" s="15" t="str">
        <f>IF(MOD('Game (5)'!$G13,2)=0,"hold","break")</f>
        <v>break</v>
      </c>
      <c r="DY13" s="15" t="str">
        <f t="shared" si="18"/>
        <v>Us</v>
      </c>
      <c r="DZ13" s="15">
        <f t="shared" si="19"/>
        <v>1</v>
      </c>
      <c r="EA13" s="15">
        <f t="shared" si="10"/>
        <v>2</v>
      </c>
      <c r="EB13" s="15">
        <f t="shared" si="11"/>
        <v>3</v>
      </c>
      <c r="EC13" s="15">
        <f t="shared" si="20"/>
        <v>0</v>
      </c>
      <c r="ED13" s="20" t="str">
        <f t="shared" si="21"/>
        <v/>
      </c>
      <c r="EE13" s="20">
        <f t="shared" si="22"/>
        <v>5</v>
      </c>
      <c r="EF13" s="20" t="str">
        <f t="shared" si="23"/>
        <v/>
      </c>
      <c r="EG13" s="20" t="str">
        <f t="shared" si="24"/>
        <v/>
      </c>
    </row>
    <row r="14" spans="1:137">
      <c r="A14" t="s">
        <v>92</v>
      </c>
      <c r="B14" s="2">
        <f>B13/B10</f>
        <v>2.7647058823529411</v>
      </c>
      <c r="F14" s="11">
        <v>13</v>
      </c>
      <c r="G14" s="13">
        <v>0</v>
      </c>
      <c r="H14" s="12">
        <v>1</v>
      </c>
      <c r="I14" s="12">
        <v>1</v>
      </c>
      <c r="J14" s="12"/>
      <c r="K14" s="12">
        <v>1</v>
      </c>
      <c r="L14" s="12">
        <v>1</v>
      </c>
      <c r="M14" s="12">
        <v>1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Y14" s="12">
        <f t="shared" si="12"/>
        <v>5</v>
      </c>
      <c r="Z14" s="12" t="str">
        <f t="shared" si="4"/>
        <v>Op hold</v>
      </c>
      <c r="AH14" s="19">
        <f t="shared" si="13"/>
        <v>13</v>
      </c>
      <c r="AI14" s="12">
        <f t="shared" si="5"/>
        <v>0</v>
      </c>
      <c r="AJ14" s="12">
        <f t="shared" si="5"/>
        <v>0</v>
      </c>
      <c r="AK14" s="12">
        <f t="shared" si="5"/>
        <v>0</v>
      </c>
      <c r="AL14" s="12">
        <f t="shared" si="5"/>
        <v>0</v>
      </c>
      <c r="AM14" s="12">
        <f t="shared" si="5"/>
        <v>0</v>
      </c>
      <c r="AN14" s="12">
        <f t="shared" si="5"/>
        <v>0</v>
      </c>
      <c r="AO14" s="12">
        <f t="shared" si="5"/>
        <v>0</v>
      </c>
      <c r="AP14" s="12">
        <f t="shared" si="5"/>
        <v>0</v>
      </c>
      <c r="AQ14" s="12">
        <f t="shared" si="5"/>
        <v>0</v>
      </c>
      <c r="AR14" s="12">
        <f t="shared" si="5"/>
        <v>0</v>
      </c>
      <c r="AS14" s="12">
        <f t="shared" si="5"/>
        <v>0</v>
      </c>
      <c r="AT14" s="12">
        <f t="shared" si="5"/>
        <v>0</v>
      </c>
      <c r="AU14" s="12">
        <f t="shared" si="5"/>
        <v>0</v>
      </c>
      <c r="AV14" s="12">
        <f t="shared" si="5"/>
        <v>0</v>
      </c>
      <c r="AW14" s="12">
        <f t="shared" si="5"/>
        <v>0</v>
      </c>
      <c r="AX14" s="12">
        <f t="shared" si="5"/>
        <v>0</v>
      </c>
      <c r="BA14" s="19">
        <f t="shared" si="14"/>
        <v>13</v>
      </c>
      <c r="BB14" s="12">
        <f t="shared" si="6"/>
        <v>0</v>
      </c>
      <c r="BC14" s="12">
        <f t="shared" si="6"/>
        <v>0</v>
      </c>
      <c r="BD14" s="12">
        <f t="shared" si="6"/>
        <v>0</v>
      </c>
      <c r="BE14" s="12">
        <f t="shared" si="6"/>
        <v>0</v>
      </c>
      <c r="BF14" s="12">
        <f t="shared" si="6"/>
        <v>0</v>
      </c>
      <c r="BG14" s="12">
        <f t="shared" si="6"/>
        <v>0</v>
      </c>
      <c r="BH14" s="12">
        <f t="shared" si="6"/>
        <v>0</v>
      </c>
      <c r="BI14" s="12">
        <f t="shared" si="6"/>
        <v>0</v>
      </c>
      <c r="BJ14" s="12">
        <f t="shared" si="6"/>
        <v>0</v>
      </c>
      <c r="BK14" s="12">
        <f t="shared" si="6"/>
        <v>0</v>
      </c>
      <c r="BL14" s="12">
        <f t="shared" si="6"/>
        <v>0</v>
      </c>
      <c r="BM14" s="12">
        <f t="shared" si="6"/>
        <v>0</v>
      </c>
      <c r="BN14" s="12">
        <f t="shared" si="6"/>
        <v>0</v>
      </c>
      <c r="BO14" s="12">
        <f t="shared" si="6"/>
        <v>0</v>
      </c>
      <c r="BP14" s="12">
        <f t="shared" si="6"/>
        <v>0</v>
      </c>
      <c r="BQ14" s="12">
        <f t="shared" si="6"/>
        <v>0</v>
      </c>
      <c r="BT14" s="19">
        <f t="shared" si="15"/>
        <v>13</v>
      </c>
      <c r="BU14" s="12">
        <f t="shared" si="7"/>
        <v>0</v>
      </c>
      <c r="BV14" s="12">
        <f t="shared" si="7"/>
        <v>0</v>
      </c>
      <c r="BW14" s="12">
        <f t="shared" si="7"/>
        <v>0</v>
      </c>
      <c r="BX14" s="12">
        <f t="shared" si="7"/>
        <v>0</v>
      </c>
      <c r="BY14" s="12">
        <f t="shared" si="7"/>
        <v>0</v>
      </c>
      <c r="BZ14" s="12">
        <f t="shared" si="7"/>
        <v>0</v>
      </c>
      <c r="CA14" s="12">
        <f t="shared" si="7"/>
        <v>0</v>
      </c>
      <c r="CB14" s="12">
        <f t="shared" si="7"/>
        <v>0</v>
      </c>
      <c r="CC14" s="12">
        <f t="shared" si="7"/>
        <v>0</v>
      </c>
      <c r="CD14" s="12">
        <f t="shared" si="7"/>
        <v>0</v>
      </c>
      <c r="CE14" s="12">
        <f t="shared" si="7"/>
        <v>0</v>
      </c>
      <c r="CF14" s="12">
        <f t="shared" si="7"/>
        <v>0</v>
      </c>
      <c r="CG14" s="12">
        <f t="shared" si="7"/>
        <v>0</v>
      </c>
      <c r="CH14" s="12">
        <f t="shared" si="7"/>
        <v>0</v>
      </c>
      <c r="CI14" s="12">
        <f t="shared" si="7"/>
        <v>0</v>
      </c>
      <c r="CJ14" s="12">
        <f t="shared" si="7"/>
        <v>0</v>
      </c>
      <c r="CM14" s="19">
        <f t="shared" si="16"/>
        <v>13</v>
      </c>
      <c r="CN14" s="12">
        <f t="shared" si="8"/>
        <v>1</v>
      </c>
      <c r="CO14" s="12">
        <f t="shared" si="8"/>
        <v>1</v>
      </c>
      <c r="CP14" s="12">
        <f t="shared" si="8"/>
        <v>0</v>
      </c>
      <c r="CQ14" s="12">
        <f t="shared" si="8"/>
        <v>1</v>
      </c>
      <c r="CR14" s="12">
        <f t="shared" si="8"/>
        <v>1</v>
      </c>
      <c r="CS14" s="12">
        <f t="shared" si="8"/>
        <v>1</v>
      </c>
      <c r="CT14" s="12">
        <f t="shared" si="8"/>
        <v>0</v>
      </c>
      <c r="CU14" s="12">
        <f t="shared" si="8"/>
        <v>0</v>
      </c>
      <c r="CV14" s="12">
        <f t="shared" si="8"/>
        <v>0</v>
      </c>
      <c r="CW14" s="12">
        <f t="shared" si="8"/>
        <v>0</v>
      </c>
      <c r="CX14" s="12">
        <f t="shared" si="8"/>
        <v>0</v>
      </c>
      <c r="CY14" s="12">
        <f t="shared" si="8"/>
        <v>0</v>
      </c>
      <c r="CZ14" s="12">
        <f t="shared" si="8"/>
        <v>0</v>
      </c>
      <c r="DA14" s="12">
        <f t="shared" si="8"/>
        <v>0</v>
      </c>
      <c r="DB14" s="12">
        <f t="shared" si="8"/>
        <v>0</v>
      </c>
      <c r="DC14" s="12">
        <f t="shared" si="8"/>
        <v>0</v>
      </c>
      <c r="DF14" s="19">
        <f t="shared" si="17"/>
        <v>0</v>
      </c>
      <c r="DG14" s="19">
        <f t="shared" si="9"/>
        <v>0</v>
      </c>
      <c r="DH14" s="19">
        <f t="shared" si="9"/>
        <v>0</v>
      </c>
      <c r="DI14" s="19">
        <f t="shared" si="9"/>
        <v>0</v>
      </c>
      <c r="DJ14" s="19">
        <f t="shared" si="9"/>
        <v>0</v>
      </c>
      <c r="DK14" s="19">
        <f t="shared" si="9"/>
        <v>0</v>
      </c>
      <c r="DL14" s="19">
        <f t="shared" si="9"/>
        <v>0</v>
      </c>
      <c r="DM14" s="19">
        <f t="shared" si="9"/>
        <v>0</v>
      </c>
      <c r="DN14" s="19">
        <f t="shared" si="9"/>
        <v>0</v>
      </c>
      <c r="DO14" s="19">
        <f t="shared" si="9"/>
        <v>0</v>
      </c>
      <c r="DP14" s="19">
        <f t="shared" si="9"/>
        <v>0</v>
      </c>
      <c r="DQ14" s="19">
        <f t="shared" si="9"/>
        <v>0</v>
      </c>
      <c r="DR14" s="19">
        <f t="shared" si="9"/>
        <v>0</v>
      </c>
      <c r="DS14" s="19">
        <f t="shared" si="9"/>
        <v>0</v>
      </c>
      <c r="DT14" s="19">
        <f t="shared" si="9"/>
        <v>0</v>
      </c>
      <c r="DU14" s="19">
        <f t="shared" si="9"/>
        <v>0</v>
      </c>
      <c r="DX14" s="12" t="str">
        <f>IF(MOD('Game (5)'!$G14,2)=0,"hold","break")</f>
        <v>hold</v>
      </c>
      <c r="DY14" s="15" t="str">
        <f t="shared" si="18"/>
        <v>Op</v>
      </c>
      <c r="DZ14" s="15">
        <f t="shared" si="19"/>
        <v>0</v>
      </c>
      <c r="EA14" s="15">
        <f t="shared" si="10"/>
        <v>0</v>
      </c>
      <c r="EB14" s="15">
        <f t="shared" si="11"/>
        <v>0</v>
      </c>
      <c r="EC14" s="15">
        <f t="shared" si="20"/>
        <v>1</v>
      </c>
      <c r="ED14" s="20" t="str">
        <f t="shared" si="21"/>
        <v/>
      </c>
      <c r="EE14" s="20" t="str">
        <f t="shared" si="22"/>
        <v/>
      </c>
      <c r="EF14" s="20">
        <f t="shared" si="23"/>
        <v>0</v>
      </c>
      <c r="EG14" s="20" t="str">
        <f t="shared" si="24"/>
        <v/>
      </c>
    </row>
    <row r="15" spans="1:137">
      <c r="A15" t="s">
        <v>95</v>
      </c>
      <c r="B15" s="3">
        <f>B11/B10</f>
        <v>1.7647058823529411</v>
      </c>
      <c r="F15" s="14">
        <v>14</v>
      </c>
      <c r="G15" s="16">
        <v>4</v>
      </c>
      <c r="H15" s="15"/>
      <c r="I15" s="15"/>
      <c r="J15" s="15">
        <v>1</v>
      </c>
      <c r="K15" s="15">
        <v>1</v>
      </c>
      <c r="L15" s="15"/>
      <c r="M15" s="15"/>
      <c r="N15" s="15">
        <v>1</v>
      </c>
      <c r="O15" s="15">
        <v>1</v>
      </c>
      <c r="P15" s="15">
        <v>1</v>
      </c>
      <c r="Q15" s="15"/>
      <c r="R15" s="15"/>
      <c r="S15" s="15"/>
      <c r="T15" s="15"/>
      <c r="U15" s="15"/>
      <c r="V15" s="15"/>
      <c r="W15" s="15"/>
      <c r="Y15" s="15">
        <f t="shared" si="12"/>
        <v>5</v>
      </c>
      <c r="Z15" s="15" t="str">
        <f t="shared" si="4"/>
        <v>Us hold</v>
      </c>
      <c r="AH15" s="19">
        <f t="shared" si="13"/>
        <v>14</v>
      </c>
      <c r="AI15" s="12">
        <f t="shared" si="5"/>
        <v>0</v>
      </c>
      <c r="AJ15" s="12">
        <f t="shared" si="5"/>
        <v>0</v>
      </c>
      <c r="AK15" s="12">
        <f t="shared" si="5"/>
        <v>1</v>
      </c>
      <c r="AL15" s="12">
        <f t="shared" si="5"/>
        <v>1</v>
      </c>
      <c r="AM15" s="12">
        <f t="shared" si="5"/>
        <v>0</v>
      </c>
      <c r="AN15" s="12">
        <f t="shared" si="5"/>
        <v>0</v>
      </c>
      <c r="AO15" s="12">
        <f t="shared" si="5"/>
        <v>1</v>
      </c>
      <c r="AP15" s="12">
        <f t="shared" si="5"/>
        <v>1</v>
      </c>
      <c r="AQ15" s="12">
        <f t="shared" si="5"/>
        <v>1</v>
      </c>
      <c r="AR15" s="12">
        <f t="shared" si="5"/>
        <v>0</v>
      </c>
      <c r="AS15" s="12">
        <f t="shared" si="5"/>
        <v>0</v>
      </c>
      <c r="AT15" s="12">
        <f t="shared" si="5"/>
        <v>0</v>
      </c>
      <c r="AU15" s="12">
        <f t="shared" si="5"/>
        <v>0</v>
      </c>
      <c r="AV15" s="12">
        <f t="shared" si="5"/>
        <v>0</v>
      </c>
      <c r="AW15" s="12">
        <f t="shared" si="5"/>
        <v>0</v>
      </c>
      <c r="AX15" s="12">
        <f t="shared" si="5"/>
        <v>0</v>
      </c>
      <c r="BA15" s="19">
        <f t="shared" si="14"/>
        <v>14</v>
      </c>
      <c r="BB15" s="12">
        <f t="shared" si="6"/>
        <v>0</v>
      </c>
      <c r="BC15" s="12">
        <f t="shared" si="6"/>
        <v>0</v>
      </c>
      <c r="BD15" s="12">
        <f t="shared" si="6"/>
        <v>2</v>
      </c>
      <c r="BE15" s="12">
        <f t="shared" si="6"/>
        <v>2</v>
      </c>
      <c r="BF15" s="12">
        <f t="shared" si="6"/>
        <v>0</v>
      </c>
      <c r="BG15" s="12">
        <f t="shared" si="6"/>
        <v>0</v>
      </c>
      <c r="BH15" s="12">
        <f t="shared" si="6"/>
        <v>2</v>
      </c>
      <c r="BI15" s="12">
        <f t="shared" si="6"/>
        <v>2</v>
      </c>
      <c r="BJ15" s="12">
        <f t="shared" si="6"/>
        <v>2</v>
      </c>
      <c r="BK15" s="12">
        <f t="shared" si="6"/>
        <v>0</v>
      </c>
      <c r="BL15" s="12">
        <f t="shared" si="6"/>
        <v>0</v>
      </c>
      <c r="BM15" s="12">
        <f t="shared" si="6"/>
        <v>0</v>
      </c>
      <c r="BN15" s="12">
        <f t="shared" si="6"/>
        <v>0</v>
      </c>
      <c r="BO15" s="12">
        <f t="shared" si="6"/>
        <v>0</v>
      </c>
      <c r="BP15" s="12">
        <f t="shared" si="6"/>
        <v>0</v>
      </c>
      <c r="BQ15" s="12">
        <f t="shared" si="6"/>
        <v>0</v>
      </c>
      <c r="BT15" s="19">
        <f t="shared" si="15"/>
        <v>14</v>
      </c>
      <c r="BU15" s="12">
        <f t="shared" si="7"/>
        <v>0</v>
      </c>
      <c r="BV15" s="12">
        <f t="shared" si="7"/>
        <v>0</v>
      </c>
      <c r="BW15" s="12">
        <f t="shared" si="7"/>
        <v>2</v>
      </c>
      <c r="BX15" s="12">
        <f t="shared" si="7"/>
        <v>2</v>
      </c>
      <c r="BY15" s="12">
        <f t="shared" si="7"/>
        <v>0</v>
      </c>
      <c r="BZ15" s="12">
        <f t="shared" si="7"/>
        <v>0</v>
      </c>
      <c r="CA15" s="12">
        <f t="shared" si="7"/>
        <v>2</v>
      </c>
      <c r="CB15" s="12">
        <f t="shared" si="7"/>
        <v>2</v>
      </c>
      <c r="CC15" s="12">
        <f t="shared" si="7"/>
        <v>2</v>
      </c>
      <c r="CD15" s="12">
        <f t="shared" si="7"/>
        <v>0</v>
      </c>
      <c r="CE15" s="12">
        <f t="shared" si="7"/>
        <v>0</v>
      </c>
      <c r="CF15" s="12">
        <f t="shared" si="7"/>
        <v>0</v>
      </c>
      <c r="CG15" s="12">
        <f t="shared" si="7"/>
        <v>0</v>
      </c>
      <c r="CH15" s="12">
        <f t="shared" si="7"/>
        <v>0</v>
      </c>
      <c r="CI15" s="12">
        <f t="shared" si="7"/>
        <v>0</v>
      </c>
      <c r="CJ15" s="12">
        <f t="shared" si="7"/>
        <v>0</v>
      </c>
      <c r="CM15" s="19">
        <f t="shared" si="16"/>
        <v>14</v>
      </c>
      <c r="CN15" s="12">
        <f t="shared" si="8"/>
        <v>0</v>
      </c>
      <c r="CO15" s="12">
        <f t="shared" si="8"/>
        <v>0</v>
      </c>
      <c r="CP15" s="12">
        <f t="shared" si="8"/>
        <v>0</v>
      </c>
      <c r="CQ15" s="12">
        <f t="shared" si="8"/>
        <v>0</v>
      </c>
      <c r="CR15" s="12">
        <f t="shared" si="8"/>
        <v>0</v>
      </c>
      <c r="CS15" s="12">
        <f t="shared" si="8"/>
        <v>0</v>
      </c>
      <c r="CT15" s="12">
        <f t="shared" si="8"/>
        <v>0</v>
      </c>
      <c r="CU15" s="12">
        <f t="shared" si="8"/>
        <v>0</v>
      </c>
      <c r="CV15" s="12">
        <f t="shared" si="8"/>
        <v>0</v>
      </c>
      <c r="CW15" s="12">
        <f t="shared" si="8"/>
        <v>0</v>
      </c>
      <c r="CX15" s="12">
        <f t="shared" si="8"/>
        <v>0</v>
      </c>
      <c r="CY15" s="12">
        <f t="shared" si="8"/>
        <v>0</v>
      </c>
      <c r="CZ15" s="12">
        <f t="shared" si="8"/>
        <v>0</v>
      </c>
      <c r="DA15" s="12">
        <f t="shared" si="8"/>
        <v>0</v>
      </c>
      <c r="DB15" s="12">
        <f t="shared" si="8"/>
        <v>0</v>
      </c>
      <c r="DC15" s="12">
        <f t="shared" si="8"/>
        <v>0</v>
      </c>
      <c r="DF15" s="19">
        <f t="shared" si="17"/>
        <v>0</v>
      </c>
      <c r="DG15" s="19">
        <f t="shared" si="9"/>
        <v>0</v>
      </c>
      <c r="DH15" s="19">
        <f t="shared" si="9"/>
        <v>1</v>
      </c>
      <c r="DI15" s="19">
        <f t="shared" si="9"/>
        <v>1</v>
      </c>
      <c r="DJ15" s="19">
        <f t="shared" si="9"/>
        <v>0</v>
      </c>
      <c r="DK15" s="19">
        <f t="shared" si="9"/>
        <v>0</v>
      </c>
      <c r="DL15" s="19">
        <f t="shared" si="9"/>
        <v>1</v>
      </c>
      <c r="DM15" s="19">
        <f t="shared" si="9"/>
        <v>1</v>
      </c>
      <c r="DN15" s="19">
        <f t="shared" si="9"/>
        <v>1</v>
      </c>
      <c r="DO15" s="19">
        <f t="shared" si="9"/>
        <v>0</v>
      </c>
      <c r="DP15" s="19">
        <f t="shared" si="9"/>
        <v>0</v>
      </c>
      <c r="DQ15" s="19">
        <f t="shared" si="9"/>
        <v>0</v>
      </c>
      <c r="DR15" s="19">
        <f t="shared" si="9"/>
        <v>0</v>
      </c>
      <c r="DS15" s="19">
        <f t="shared" si="9"/>
        <v>0</v>
      </c>
      <c r="DT15" s="19">
        <f t="shared" si="9"/>
        <v>0</v>
      </c>
      <c r="DU15" s="19">
        <f t="shared" si="9"/>
        <v>0</v>
      </c>
      <c r="DX15" s="15" t="str">
        <f>IF(MOD('Game (5)'!$G15,2)=0,"hold","break")</f>
        <v>hold</v>
      </c>
      <c r="DY15" s="15" t="str">
        <f t="shared" si="18"/>
        <v>Us</v>
      </c>
      <c r="DZ15" s="15">
        <f t="shared" si="19"/>
        <v>1</v>
      </c>
      <c r="EA15" s="15">
        <f t="shared" si="10"/>
        <v>2</v>
      </c>
      <c r="EB15" s="15">
        <f t="shared" si="11"/>
        <v>2</v>
      </c>
      <c r="EC15" s="15">
        <f t="shared" si="20"/>
        <v>0</v>
      </c>
      <c r="ED15" s="20">
        <f t="shared" si="21"/>
        <v>4</v>
      </c>
      <c r="EE15" s="20" t="str">
        <f t="shared" si="22"/>
        <v/>
      </c>
      <c r="EF15" s="20" t="str">
        <f t="shared" si="23"/>
        <v/>
      </c>
      <c r="EG15" s="20" t="str">
        <f t="shared" si="24"/>
        <v/>
      </c>
    </row>
    <row r="16" spans="1:137" ht="15" thickBot="1">
      <c r="F16" s="11">
        <v>15</v>
      </c>
      <c r="G16" s="13">
        <v>3</v>
      </c>
      <c r="H16" s="12">
        <v>1</v>
      </c>
      <c r="I16" s="12"/>
      <c r="J16" s="12">
        <v>1</v>
      </c>
      <c r="K16" s="12">
        <v>1</v>
      </c>
      <c r="L16" s="12">
        <v>1</v>
      </c>
      <c r="M16" s="12"/>
      <c r="N16" s="12"/>
      <c r="O16" s="12">
        <v>1</v>
      </c>
      <c r="P16" s="12"/>
      <c r="Q16" s="12"/>
      <c r="R16" s="12"/>
      <c r="S16" s="12"/>
      <c r="T16" s="12"/>
      <c r="U16" s="12"/>
      <c r="V16" s="12"/>
      <c r="W16" s="12"/>
      <c r="Y16" s="12">
        <f t="shared" si="12"/>
        <v>5</v>
      </c>
      <c r="Z16" s="12" t="str">
        <f t="shared" si="4"/>
        <v>Us break</v>
      </c>
      <c r="AB16" t="s">
        <v>169</v>
      </c>
      <c r="AH16" s="19">
        <f t="shared" si="13"/>
        <v>15</v>
      </c>
      <c r="AI16" s="12">
        <f t="shared" si="5"/>
        <v>1</v>
      </c>
      <c r="AJ16" s="12">
        <f t="shared" si="5"/>
        <v>0</v>
      </c>
      <c r="AK16" s="12">
        <f t="shared" si="5"/>
        <v>1</v>
      </c>
      <c r="AL16" s="12">
        <f t="shared" si="5"/>
        <v>1</v>
      </c>
      <c r="AM16" s="12">
        <f t="shared" si="5"/>
        <v>1</v>
      </c>
      <c r="AN16" s="12">
        <f t="shared" si="5"/>
        <v>0</v>
      </c>
      <c r="AO16" s="12">
        <f t="shared" si="5"/>
        <v>0</v>
      </c>
      <c r="AP16" s="12">
        <f t="shared" si="5"/>
        <v>1</v>
      </c>
      <c r="AQ16" s="12">
        <f t="shared" si="5"/>
        <v>0</v>
      </c>
      <c r="AR16" s="12">
        <f t="shared" si="5"/>
        <v>0</v>
      </c>
      <c r="AS16" s="12">
        <f t="shared" si="5"/>
        <v>0</v>
      </c>
      <c r="AT16" s="12">
        <f t="shared" si="5"/>
        <v>0</v>
      </c>
      <c r="AU16" s="12">
        <f t="shared" si="5"/>
        <v>0</v>
      </c>
      <c r="AV16" s="12">
        <f t="shared" si="5"/>
        <v>0</v>
      </c>
      <c r="AW16" s="12">
        <f t="shared" si="5"/>
        <v>0</v>
      </c>
      <c r="AX16" s="12">
        <f t="shared" si="5"/>
        <v>0</v>
      </c>
      <c r="BA16" s="19">
        <f t="shared" si="14"/>
        <v>15</v>
      </c>
      <c r="BB16" s="12">
        <f t="shared" si="6"/>
        <v>1</v>
      </c>
      <c r="BC16" s="12">
        <f t="shared" si="6"/>
        <v>0</v>
      </c>
      <c r="BD16" s="12">
        <f t="shared" si="6"/>
        <v>1</v>
      </c>
      <c r="BE16" s="12">
        <f t="shared" si="6"/>
        <v>1</v>
      </c>
      <c r="BF16" s="12">
        <f t="shared" si="6"/>
        <v>1</v>
      </c>
      <c r="BG16" s="12">
        <f t="shared" si="6"/>
        <v>0</v>
      </c>
      <c r="BH16" s="12">
        <f t="shared" si="6"/>
        <v>0</v>
      </c>
      <c r="BI16" s="12">
        <f t="shared" si="6"/>
        <v>1</v>
      </c>
      <c r="BJ16" s="12">
        <f t="shared" si="6"/>
        <v>0</v>
      </c>
      <c r="BK16" s="12">
        <f t="shared" si="6"/>
        <v>0</v>
      </c>
      <c r="BL16" s="12">
        <f t="shared" si="6"/>
        <v>0</v>
      </c>
      <c r="BM16" s="12">
        <f t="shared" si="6"/>
        <v>0</v>
      </c>
      <c r="BN16" s="12">
        <f t="shared" si="6"/>
        <v>0</v>
      </c>
      <c r="BO16" s="12">
        <f t="shared" si="6"/>
        <v>0</v>
      </c>
      <c r="BP16" s="12">
        <f t="shared" si="6"/>
        <v>0</v>
      </c>
      <c r="BQ16" s="12">
        <f t="shared" si="6"/>
        <v>0</v>
      </c>
      <c r="BT16" s="19">
        <f t="shared" si="15"/>
        <v>15</v>
      </c>
      <c r="BU16" s="12">
        <f t="shared" si="7"/>
        <v>2</v>
      </c>
      <c r="BV16" s="12">
        <f t="shared" si="7"/>
        <v>0</v>
      </c>
      <c r="BW16" s="12">
        <f t="shared" si="7"/>
        <v>2</v>
      </c>
      <c r="BX16" s="12">
        <f t="shared" si="7"/>
        <v>2</v>
      </c>
      <c r="BY16" s="12">
        <f t="shared" si="7"/>
        <v>2</v>
      </c>
      <c r="BZ16" s="12">
        <f t="shared" si="7"/>
        <v>0</v>
      </c>
      <c r="CA16" s="12">
        <f t="shared" si="7"/>
        <v>0</v>
      </c>
      <c r="CB16" s="12">
        <f t="shared" si="7"/>
        <v>2</v>
      </c>
      <c r="CC16" s="12">
        <f t="shared" si="7"/>
        <v>0</v>
      </c>
      <c r="CD16" s="12">
        <f t="shared" si="7"/>
        <v>0</v>
      </c>
      <c r="CE16" s="12">
        <f t="shared" si="7"/>
        <v>0</v>
      </c>
      <c r="CF16" s="12">
        <f t="shared" si="7"/>
        <v>0</v>
      </c>
      <c r="CG16" s="12">
        <f t="shared" si="7"/>
        <v>0</v>
      </c>
      <c r="CH16" s="12">
        <f t="shared" si="7"/>
        <v>0</v>
      </c>
      <c r="CI16" s="12">
        <f t="shared" si="7"/>
        <v>0</v>
      </c>
      <c r="CJ16" s="12">
        <f t="shared" si="7"/>
        <v>0</v>
      </c>
      <c r="CM16" s="19">
        <f t="shared" si="16"/>
        <v>15</v>
      </c>
      <c r="CN16" s="12">
        <f t="shared" si="8"/>
        <v>0</v>
      </c>
      <c r="CO16" s="12">
        <f t="shared" si="8"/>
        <v>0</v>
      </c>
      <c r="CP16" s="12">
        <f t="shared" si="8"/>
        <v>0</v>
      </c>
      <c r="CQ16" s="12">
        <f t="shared" si="8"/>
        <v>0</v>
      </c>
      <c r="CR16" s="12">
        <f t="shared" si="8"/>
        <v>0</v>
      </c>
      <c r="CS16" s="12">
        <f t="shared" si="8"/>
        <v>0</v>
      </c>
      <c r="CT16" s="12">
        <f t="shared" si="8"/>
        <v>0</v>
      </c>
      <c r="CU16" s="12">
        <f t="shared" si="8"/>
        <v>0</v>
      </c>
      <c r="CV16" s="12">
        <f t="shared" si="8"/>
        <v>0</v>
      </c>
      <c r="CW16" s="12">
        <f t="shared" si="8"/>
        <v>0</v>
      </c>
      <c r="CX16" s="12">
        <f t="shared" si="8"/>
        <v>0</v>
      </c>
      <c r="CY16" s="12">
        <f t="shared" si="8"/>
        <v>0</v>
      </c>
      <c r="CZ16" s="12">
        <f t="shared" si="8"/>
        <v>0</v>
      </c>
      <c r="DA16" s="12">
        <f t="shared" si="8"/>
        <v>0</v>
      </c>
      <c r="DB16" s="12">
        <f t="shared" si="8"/>
        <v>0</v>
      </c>
      <c r="DC16" s="12">
        <f t="shared" si="8"/>
        <v>0</v>
      </c>
      <c r="DF16" s="19">
        <f t="shared" si="17"/>
        <v>0</v>
      </c>
      <c r="DG16" s="19">
        <f t="shared" si="9"/>
        <v>0</v>
      </c>
      <c r="DH16" s="19">
        <f t="shared" si="9"/>
        <v>0</v>
      </c>
      <c r="DI16" s="19">
        <f t="shared" si="9"/>
        <v>0</v>
      </c>
      <c r="DJ16" s="19">
        <f t="shared" si="9"/>
        <v>0</v>
      </c>
      <c r="DK16" s="19">
        <f t="shared" si="9"/>
        <v>0</v>
      </c>
      <c r="DL16" s="19">
        <f t="shared" si="9"/>
        <v>0</v>
      </c>
      <c r="DM16" s="19">
        <f t="shared" si="9"/>
        <v>0</v>
      </c>
      <c r="DN16" s="19">
        <f t="shared" si="9"/>
        <v>0</v>
      </c>
      <c r="DO16" s="19">
        <f t="shared" si="9"/>
        <v>0</v>
      </c>
      <c r="DP16" s="19">
        <f t="shared" si="9"/>
        <v>0</v>
      </c>
      <c r="DQ16" s="19">
        <f t="shared" si="9"/>
        <v>0</v>
      </c>
      <c r="DR16" s="19">
        <f t="shared" si="9"/>
        <v>0</v>
      </c>
      <c r="DS16" s="19">
        <f t="shared" si="9"/>
        <v>0</v>
      </c>
      <c r="DT16" s="19">
        <f t="shared" si="9"/>
        <v>0</v>
      </c>
      <c r="DU16" s="19">
        <f t="shared" si="9"/>
        <v>0</v>
      </c>
      <c r="DX16" s="12" t="str">
        <f>IF(MOD('Game (5)'!$G16,2)=0,"hold","break")</f>
        <v>break</v>
      </c>
      <c r="DY16" s="15" t="str">
        <f t="shared" si="18"/>
        <v>Us</v>
      </c>
      <c r="DZ16" s="15">
        <f t="shared" si="19"/>
        <v>1</v>
      </c>
      <c r="EA16" s="15">
        <f t="shared" si="10"/>
        <v>1</v>
      </c>
      <c r="EB16" s="15">
        <f t="shared" si="11"/>
        <v>2</v>
      </c>
      <c r="EC16" s="15">
        <f t="shared" si="20"/>
        <v>0</v>
      </c>
      <c r="ED16" s="20" t="str">
        <f t="shared" si="21"/>
        <v/>
      </c>
      <c r="EE16" s="20">
        <f t="shared" si="22"/>
        <v>3</v>
      </c>
      <c r="EF16" s="20" t="str">
        <f t="shared" si="23"/>
        <v/>
      </c>
      <c r="EG16" s="20" t="str">
        <f t="shared" si="24"/>
        <v/>
      </c>
    </row>
    <row r="17" spans="1:137">
      <c r="A17" s="31" t="s">
        <v>100</v>
      </c>
      <c r="B17" s="32">
        <f>$DZ$31</f>
        <v>10</v>
      </c>
      <c r="F17" s="14">
        <v>16</v>
      </c>
      <c r="G17" s="16">
        <v>1</v>
      </c>
      <c r="H17" s="15"/>
      <c r="I17" s="15"/>
      <c r="J17" s="15">
        <v>1</v>
      </c>
      <c r="K17" s="15"/>
      <c r="L17" s="15">
        <v>1</v>
      </c>
      <c r="M17" s="15"/>
      <c r="N17" s="15">
        <v>1</v>
      </c>
      <c r="O17" s="15">
        <v>1</v>
      </c>
      <c r="P17" s="15">
        <v>1</v>
      </c>
      <c r="Q17" s="15"/>
      <c r="R17" s="15"/>
      <c r="S17" s="15"/>
      <c r="T17" s="15"/>
      <c r="U17" s="15"/>
      <c r="V17" s="15"/>
      <c r="W17" s="15"/>
      <c r="Y17" s="15">
        <f t="shared" si="12"/>
        <v>5</v>
      </c>
      <c r="Z17" s="15" t="str">
        <f t="shared" si="4"/>
        <v>Us break</v>
      </c>
      <c r="AB17" t="s">
        <v>33</v>
      </c>
      <c r="AC17" t="s">
        <v>90</v>
      </c>
      <c r="AD17" t="s">
        <v>53</v>
      </c>
      <c r="AH17" s="19">
        <f t="shared" si="13"/>
        <v>16</v>
      </c>
      <c r="AI17" s="12">
        <f t="shared" si="5"/>
        <v>0</v>
      </c>
      <c r="AJ17" s="12">
        <f t="shared" si="5"/>
        <v>0</v>
      </c>
      <c r="AK17" s="12">
        <f t="shared" si="5"/>
        <v>1</v>
      </c>
      <c r="AL17" s="12">
        <f t="shared" si="5"/>
        <v>0</v>
      </c>
      <c r="AM17" s="12">
        <f t="shared" si="5"/>
        <v>1</v>
      </c>
      <c r="AN17" s="12">
        <f t="shared" si="5"/>
        <v>0</v>
      </c>
      <c r="AO17" s="12">
        <f t="shared" si="5"/>
        <v>1</v>
      </c>
      <c r="AP17" s="12">
        <f t="shared" si="5"/>
        <v>1</v>
      </c>
      <c r="AQ17" s="12">
        <f t="shared" si="5"/>
        <v>1</v>
      </c>
      <c r="AR17" s="12">
        <f t="shared" si="5"/>
        <v>0</v>
      </c>
      <c r="AS17" s="12">
        <f t="shared" si="5"/>
        <v>0</v>
      </c>
      <c r="AT17" s="12">
        <f t="shared" si="5"/>
        <v>0</v>
      </c>
      <c r="AU17" s="12">
        <f t="shared" si="5"/>
        <v>0</v>
      </c>
      <c r="AV17" s="12">
        <f t="shared" si="5"/>
        <v>0</v>
      </c>
      <c r="AW17" s="12">
        <f t="shared" si="5"/>
        <v>0</v>
      </c>
      <c r="AX17" s="12">
        <f t="shared" ref="AX17:AX30" si="25">W17*$DZ17</f>
        <v>0</v>
      </c>
      <c r="BA17" s="19">
        <f t="shared" si="14"/>
        <v>16</v>
      </c>
      <c r="BB17" s="12">
        <f t="shared" si="6"/>
        <v>0</v>
      </c>
      <c r="BC17" s="12">
        <f t="shared" si="6"/>
        <v>0</v>
      </c>
      <c r="BD17" s="12">
        <f t="shared" si="6"/>
        <v>0</v>
      </c>
      <c r="BE17" s="12">
        <f t="shared" si="6"/>
        <v>0</v>
      </c>
      <c r="BF17" s="12">
        <f t="shared" si="6"/>
        <v>0</v>
      </c>
      <c r="BG17" s="12">
        <f t="shared" si="6"/>
        <v>0</v>
      </c>
      <c r="BH17" s="12">
        <f t="shared" si="6"/>
        <v>0</v>
      </c>
      <c r="BI17" s="12">
        <f t="shared" si="6"/>
        <v>0</v>
      </c>
      <c r="BJ17" s="12">
        <f t="shared" si="6"/>
        <v>0</v>
      </c>
      <c r="BK17" s="12">
        <f t="shared" si="6"/>
        <v>0</v>
      </c>
      <c r="BL17" s="12">
        <f t="shared" si="6"/>
        <v>0</v>
      </c>
      <c r="BM17" s="12">
        <f t="shared" si="6"/>
        <v>0</v>
      </c>
      <c r="BN17" s="12">
        <f t="shared" si="6"/>
        <v>0</v>
      </c>
      <c r="BO17" s="12">
        <f t="shared" si="6"/>
        <v>0</v>
      </c>
      <c r="BP17" s="12">
        <f t="shared" si="6"/>
        <v>0</v>
      </c>
      <c r="BQ17" s="12">
        <f t="shared" ref="BQ17:BQ30" si="26">W17*$EA17</f>
        <v>0</v>
      </c>
      <c r="BT17" s="19">
        <f t="shared" si="15"/>
        <v>16</v>
      </c>
      <c r="BU17" s="12">
        <f t="shared" si="7"/>
        <v>0</v>
      </c>
      <c r="BV17" s="12">
        <f t="shared" si="7"/>
        <v>0</v>
      </c>
      <c r="BW17" s="12">
        <f t="shared" si="7"/>
        <v>1</v>
      </c>
      <c r="BX17" s="12">
        <f t="shared" si="7"/>
        <v>0</v>
      </c>
      <c r="BY17" s="12">
        <f t="shared" si="7"/>
        <v>1</v>
      </c>
      <c r="BZ17" s="12">
        <f t="shared" si="7"/>
        <v>0</v>
      </c>
      <c r="CA17" s="12">
        <f t="shared" si="7"/>
        <v>1</v>
      </c>
      <c r="CB17" s="12">
        <f t="shared" si="7"/>
        <v>1</v>
      </c>
      <c r="CC17" s="12">
        <f t="shared" si="7"/>
        <v>1</v>
      </c>
      <c r="CD17" s="12">
        <f t="shared" si="7"/>
        <v>0</v>
      </c>
      <c r="CE17" s="12">
        <f t="shared" si="7"/>
        <v>0</v>
      </c>
      <c r="CF17" s="12">
        <f t="shared" si="7"/>
        <v>0</v>
      </c>
      <c r="CG17" s="12">
        <f t="shared" si="7"/>
        <v>0</v>
      </c>
      <c r="CH17" s="12">
        <f t="shared" si="7"/>
        <v>0</v>
      </c>
      <c r="CI17" s="12">
        <f t="shared" si="7"/>
        <v>0</v>
      </c>
      <c r="CJ17" s="12">
        <f t="shared" ref="CJ17:CJ30" si="27">W17*$EB17</f>
        <v>0</v>
      </c>
      <c r="CM17" s="19">
        <f t="shared" si="16"/>
        <v>16</v>
      </c>
      <c r="CN17" s="12">
        <f t="shared" si="8"/>
        <v>0</v>
      </c>
      <c r="CO17" s="12">
        <f t="shared" si="8"/>
        <v>0</v>
      </c>
      <c r="CP17" s="12">
        <f t="shared" si="8"/>
        <v>0</v>
      </c>
      <c r="CQ17" s="12">
        <f t="shared" si="8"/>
        <v>0</v>
      </c>
      <c r="CR17" s="12">
        <f t="shared" si="8"/>
        <v>0</v>
      </c>
      <c r="CS17" s="12">
        <f t="shared" si="8"/>
        <v>0</v>
      </c>
      <c r="CT17" s="12">
        <f t="shared" si="8"/>
        <v>0</v>
      </c>
      <c r="CU17" s="12">
        <f t="shared" si="8"/>
        <v>0</v>
      </c>
      <c r="CV17" s="12">
        <f t="shared" si="8"/>
        <v>0</v>
      </c>
      <c r="CW17" s="12">
        <f t="shared" si="8"/>
        <v>0</v>
      </c>
      <c r="CX17" s="12">
        <f t="shared" si="8"/>
        <v>0</v>
      </c>
      <c r="CY17" s="12">
        <f t="shared" si="8"/>
        <v>0</v>
      </c>
      <c r="CZ17" s="12">
        <f t="shared" si="8"/>
        <v>0</v>
      </c>
      <c r="DA17" s="12">
        <f t="shared" si="8"/>
        <v>0</v>
      </c>
      <c r="DB17" s="12">
        <f t="shared" si="8"/>
        <v>0</v>
      </c>
      <c r="DC17" s="12">
        <f t="shared" ref="DC17:DC30" si="28">W17*$EC17</f>
        <v>0</v>
      </c>
      <c r="DF17" s="19">
        <f t="shared" si="17"/>
        <v>0</v>
      </c>
      <c r="DG17" s="19">
        <f t="shared" si="9"/>
        <v>0</v>
      </c>
      <c r="DH17" s="19">
        <f t="shared" si="9"/>
        <v>0</v>
      </c>
      <c r="DI17" s="19">
        <f t="shared" si="9"/>
        <v>0</v>
      </c>
      <c r="DJ17" s="19">
        <f t="shared" si="9"/>
        <v>0</v>
      </c>
      <c r="DK17" s="19">
        <f t="shared" si="9"/>
        <v>0</v>
      </c>
      <c r="DL17" s="19">
        <f t="shared" si="9"/>
        <v>0</v>
      </c>
      <c r="DM17" s="19">
        <f t="shared" si="9"/>
        <v>0</v>
      </c>
      <c r="DN17" s="19">
        <f t="shared" si="9"/>
        <v>0</v>
      </c>
      <c r="DO17" s="19">
        <f t="shared" si="9"/>
        <v>0</v>
      </c>
      <c r="DP17" s="19">
        <f t="shared" si="9"/>
        <v>0</v>
      </c>
      <c r="DQ17" s="19">
        <f t="shared" si="9"/>
        <v>0</v>
      </c>
      <c r="DR17" s="19">
        <f t="shared" si="9"/>
        <v>0</v>
      </c>
      <c r="DS17" s="19">
        <f t="shared" si="9"/>
        <v>0</v>
      </c>
      <c r="DT17" s="19">
        <f t="shared" si="9"/>
        <v>0</v>
      </c>
      <c r="DU17" s="19">
        <f t="shared" si="9"/>
        <v>0</v>
      </c>
      <c r="DX17" s="15" t="str">
        <f>IF(MOD('Game (5)'!$G17,2)=0,"hold","break")</f>
        <v>break</v>
      </c>
      <c r="DY17" s="15" t="str">
        <f t="shared" si="18"/>
        <v>Us</v>
      </c>
      <c r="DZ17" s="15">
        <f t="shared" si="19"/>
        <v>1</v>
      </c>
      <c r="EA17" s="15">
        <f t="shared" si="10"/>
        <v>0</v>
      </c>
      <c r="EB17" s="15">
        <f t="shared" si="11"/>
        <v>1</v>
      </c>
      <c r="EC17" s="15">
        <f t="shared" si="20"/>
        <v>0</v>
      </c>
      <c r="ED17" s="20" t="str">
        <f t="shared" si="21"/>
        <v/>
      </c>
      <c r="EE17" s="20">
        <f t="shared" si="22"/>
        <v>1</v>
      </c>
      <c r="EF17" s="20" t="str">
        <f t="shared" si="23"/>
        <v/>
      </c>
      <c r="EG17" s="20" t="str">
        <f t="shared" si="24"/>
        <v/>
      </c>
    </row>
    <row r="18" spans="1:137" ht="15" thickBot="1">
      <c r="A18" s="33" t="s">
        <v>104</v>
      </c>
      <c r="B18" s="34">
        <f>$EC$31</f>
        <v>7</v>
      </c>
      <c r="F18" s="11">
        <v>17</v>
      </c>
      <c r="G18" s="13">
        <v>0</v>
      </c>
      <c r="H18" s="12">
        <v>1</v>
      </c>
      <c r="I18" s="12">
        <v>1</v>
      </c>
      <c r="J18" s="12"/>
      <c r="K18" s="12"/>
      <c r="L18" s="12">
        <v>1</v>
      </c>
      <c r="M18" s="12">
        <v>1</v>
      </c>
      <c r="N18" s="12"/>
      <c r="O18" s="12"/>
      <c r="P18" s="12">
        <v>1</v>
      </c>
      <c r="Q18" s="12"/>
      <c r="R18" s="12"/>
      <c r="S18" s="12"/>
      <c r="T18" s="12"/>
      <c r="U18" s="12"/>
      <c r="V18" s="12"/>
      <c r="W18" s="12"/>
      <c r="Y18" s="12">
        <f t="shared" si="12"/>
        <v>5</v>
      </c>
      <c r="Z18" s="12" t="str">
        <f t="shared" si="4"/>
        <v>Op hold</v>
      </c>
      <c r="AB18" t="str">
        <f>H33</f>
        <v>Jonny</v>
      </c>
      <c r="AC18" s="38">
        <f>H44</f>
        <v>32</v>
      </c>
      <c r="AD18" s="2">
        <f>H39</f>
        <v>-0.31008403361344539</v>
      </c>
      <c r="AH18" s="19">
        <f t="shared" si="13"/>
        <v>17</v>
      </c>
      <c r="AI18" s="12">
        <f t="shared" ref="AI18:AW30" si="29">H18*$DZ18</f>
        <v>0</v>
      </c>
      <c r="AJ18" s="12">
        <f t="shared" si="29"/>
        <v>0</v>
      </c>
      <c r="AK18" s="12">
        <f t="shared" si="29"/>
        <v>0</v>
      </c>
      <c r="AL18" s="12">
        <f t="shared" si="29"/>
        <v>0</v>
      </c>
      <c r="AM18" s="12">
        <f t="shared" si="29"/>
        <v>0</v>
      </c>
      <c r="AN18" s="12">
        <f t="shared" si="29"/>
        <v>0</v>
      </c>
      <c r="AO18" s="12">
        <f t="shared" si="29"/>
        <v>0</v>
      </c>
      <c r="AP18" s="12">
        <f t="shared" si="29"/>
        <v>0</v>
      </c>
      <c r="AQ18" s="12">
        <f t="shared" si="29"/>
        <v>0</v>
      </c>
      <c r="AR18" s="12">
        <f t="shared" si="29"/>
        <v>0</v>
      </c>
      <c r="AS18" s="12">
        <f t="shared" si="29"/>
        <v>0</v>
      </c>
      <c r="AT18" s="12">
        <f t="shared" si="29"/>
        <v>0</v>
      </c>
      <c r="AU18" s="12">
        <f t="shared" si="29"/>
        <v>0</v>
      </c>
      <c r="AV18" s="12">
        <f t="shared" si="29"/>
        <v>0</v>
      </c>
      <c r="AW18" s="12">
        <f t="shared" si="29"/>
        <v>0</v>
      </c>
      <c r="AX18" s="12">
        <f t="shared" si="25"/>
        <v>0</v>
      </c>
      <c r="BA18" s="19">
        <f t="shared" si="14"/>
        <v>17</v>
      </c>
      <c r="BB18" s="12">
        <f t="shared" ref="BB18:BP30" si="30">H18*$EA18</f>
        <v>0</v>
      </c>
      <c r="BC18" s="12">
        <f t="shared" si="30"/>
        <v>0</v>
      </c>
      <c r="BD18" s="12">
        <f t="shared" si="30"/>
        <v>0</v>
      </c>
      <c r="BE18" s="12">
        <f t="shared" si="30"/>
        <v>0</v>
      </c>
      <c r="BF18" s="12">
        <f t="shared" si="30"/>
        <v>0</v>
      </c>
      <c r="BG18" s="12">
        <f t="shared" si="30"/>
        <v>0</v>
      </c>
      <c r="BH18" s="12">
        <f t="shared" si="30"/>
        <v>0</v>
      </c>
      <c r="BI18" s="12">
        <f t="shared" si="30"/>
        <v>0</v>
      </c>
      <c r="BJ18" s="12">
        <f t="shared" si="30"/>
        <v>0</v>
      </c>
      <c r="BK18" s="12">
        <f t="shared" si="30"/>
        <v>0</v>
      </c>
      <c r="BL18" s="12">
        <f t="shared" si="30"/>
        <v>0</v>
      </c>
      <c r="BM18" s="12">
        <f t="shared" si="30"/>
        <v>0</v>
      </c>
      <c r="BN18" s="12">
        <f t="shared" si="30"/>
        <v>0</v>
      </c>
      <c r="BO18" s="12">
        <f t="shared" si="30"/>
        <v>0</v>
      </c>
      <c r="BP18" s="12">
        <f t="shared" si="30"/>
        <v>0</v>
      </c>
      <c r="BQ18" s="12">
        <f t="shared" si="26"/>
        <v>0</v>
      </c>
      <c r="BT18" s="19">
        <f t="shared" si="15"/>
        <v>17</v>
      </c>
      <c r="BU18" s="12">
        <f t="shared" ref="BU18:CI30" si="31">H18*$EB18</f>
        <v>0</v>
      </c>
      <c r="BV18" s="12">
        <f t="shared" si="31"/>
        <v>0</v>
      </c>
      <c r="BW18" s="12">
        <f t="shared" si="31"/>
        <v>0</v>
      </c>
      <c r="BX18" s="12">
        <f t="shared" si="31"/>
        <v>0</v>
      </c>
      <c r="BY18" s="12">
        <f t="shared" si="31"/>
        <v>0</v>
      </c>
      <c r="BZ18" s="12">
        <f t="shared" si="31"/>
        <v>0</v>
      </c>
      <c r="CA18" s="12">
        <f t="shared" si="31"/>
        <v>0</v>
      </c>
      <c r="CB18" s="12">
        <f t="shared" si="31"/>
        <v>0</v>
      </c>
      <c r="CC18" s="12">
        <f t="shared" si="31"/>
        <v>0</v>
      </c>
      <c r="CD18" s="12">
        <f t="shared" si="31"/>
        <v>0</v>
      </c>
      <c r="CE18" s="12">
        <f t="shared" si="31"/>
        <v>0</v>
      </c>
      <c r="CF18" s="12">
        <f t="shared" si="31"/>
        <v>0</v>
      </c>
      <c r="CG18" s="12">
        <f t="shared" si="31"/>
        <v>0</v>
      </c>
      <c r="CH18" s="12">
        <f t="shared" si="31"/>
        <v>0</v>
      </c>
      <c r="CI18" s="12">
        <f t="shared" si="31"/>
        <v>0</v>
      </c>
      <c r="CJ18" s="12">
        <f t="shared" si="27"/>
        <v>0</v>
      </c>
      <c r="CM18" s="19">
        <f t="shared" si="16"/>
        <v>17</v>
      </c>
      <c r="CN18" s="12">
        <f t="shared" ref="CN18:DB30" si="32">H18*$EC18</f>
        <v>1</v>
      </c>
      <c r="CO18" s="12">
        <f t="shared" si="32"/>
        <v>1</v>
      </c>
      <c r="CP18" s="12">
        <f t="shared" si="32"/>
        <v>0</v>
      </c>
      <c r="CQ18" s="12">
        <f t="shared" si="32"/>
        <v>0</v>
      </c>
      <c r="CR18" s="12">
        <f t="shared" si="32"/>
        <v>1</v>
      </c>
      <c r="CS18" s="12">
        <f t="shared" si="32"/>
        <v>1</v>
      </c>
      <c r="CT18" s="12">
        <f t="shared" si="32"/>
        <v>0</v>
      </c>
      <c r="CU18" s="12">
        <f t="shared" si="32"/>
        <v>0</v>
      </c>
      <c r="CV18" s="12">
        <f t="shared" si="32"/>
        <v>1</v>
      </c>
      <c r="CW18" s="12">
        <f t="shared" si="32"/>
        <v>0</v>
      </c>
      <c r="CX18" s="12">
        <f t="shared" si="32"/>
        <v>0</v>
      </c>
      <c r="CY18" s="12">
        <f t="shared" si="32"/>
        <v>0</v>
      </c>
      <c r="CZ18" s="12">
        <f t="shared" si="32"/>
        <v>0</v>
      </c>
      <c r="DA18" s="12">
        <f t="shared" si="32"/>
        <v>0</v>
      </c>
      <c r="DB18" s="12">
        <f t="shared" si="32"/>
        <v>0</v>
      </c>
      <c r="DC18" s="12">
        <f t="shared" si="28"/>
        <v>0</v>
      </c>
      <c r="DF18" s="19">
        <f t="shared" si="17"/>
        <v>0</v>
      </c>
      <c r="DG18" s="19">
        <f t="shared" si="17"/>
        <v>0</v>
      </c>
      <c r="DH18" s="19">
        <f t="shared" si="17"/>
        <v>0</v>
      </c>
      <c r="DI18" s="19">
        <f t="shared" si="17"/>
        <v>0</v>
      </c>
      <c r="DJ18" s="19">
        <f t="shared" si="17"/>
        <v>0</v>
      </c>
      <c r="DK18" s="19">
        <f t="shared" si="17"/>
        <v>0</v>
      </c>
      <c r="DL18" s="19">
        <f t="shared" si="17"/>
        <v>0</v>
      </c>
      <c r="DM18" s="19">
        <f t="shared" si="17"/>
        <v>0</v>
      </c>
      <c r="DN18" s="19">
        <f t="shared" si="17"/>
        <v>0</v>
      </c>
      <c r="DO18" s="19">
        <f t="shared" si="17"/>
        <v>0</v>
      </c>
      <c r="DP18" s="19">
        <f t="shared" si="17"/>
        <v>0</v>
      </c>
      <c r="DQ18" s="19">
        <f t="shared" si="17"/>
        <v>0</v>
      </c>
      <c r="DR18" s="19">
        <f t="shared" si="17"/>
        <v>0</v>
      </c>
      <c r="DS18" s="19">
        <f t="shared" si="17"/>
        <v>0</v>
      </c>
      <c r="DT18" s="19">
        <f t="shared" si="17"/>
        <v>0</v>
      </c>
      <c r="DU18" s="19">
        <f t="shared" si="17"/>
        <v>0</v>
      </c>
      <c r="DX18" s="12" t="str">
        <f>IF(MOD('Game (5)'!$G18,2)=0,"hold","break")</f>
        <v>hold</v>
      </c>
      <c r="DY18" s="15" t="str">
        <f t="shared" si="18"/>
        <v>Op</v>
      </c>
      <c r="DZ18" s="15">
        <f t="shared" si="19"/>
        <v>0</v>
      </c>
      <c r="EA18" s="15">
        <f t="shared" si="10"/>
        <v>0</v>
      </c>
      <c r="EB18" s="15">
        <f t="shared" si="11"/>
        <v>0</v>
      </c>
      <c r="EC18" s="15">
        <f t="shared" si="20"/>
        <v>1</v>
      </c>
      <c r="ED18" s="20" t="str">
        <f t="shared" si="21"/>
        <v/>
      </c>
      <c r="EE18" s="20" t="str">
        <f t="shared" si="22"/>
        <v/>
      </c>
      <c r="EF18" s="20">
        <f t="shared" si="23"/>
        <v>0</v>
      </c>
      <c r="EG18" s="20" t="str">
        <f t="shared" si="24"/>
        <v/>
      </c>
    </row>
    <row r="19" spans="1:137">
      <c r="A19" t="s">
        <v>106</v>
      </c>
      <c r="B19">
        <f>$EB$31</f>
        <v>17</v>
      </c>
      <c r="F19" s="14">
        <v>18</v>
      </c>
      <c r="G19" s="16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Y19" s="15">
        <f t="shared" si="12"/>
        <v>0</v>
      </c>
      <c r="Z19" s="15" t="str">
        <f t="shared" si="4"/>
        <v/>
      </c>
      <c r="AB19" t="str">
        <f>I33</f>
        <v>Marius</v>
      </c>
      <c r="AC19" s="38">
        <f>I44</f>
        <v>9</v>
      </c>
      <c r="AD19" s="2">
        <f>I39</f>
        <v>-1.4761904761904763</v>
      </c>
      <c r="AH19" s="19">
        <f t="shared" si="13"/>
        <v>18</v>
      </c>
      <c r="AI19" s="12">
        <f t="shared" si="29"/>
        <v>0</v>
      </c>
      <c r="AJ19" s="12">
        <f t="shared" si="29"/>
        <v>0</v>
      </c>
      <c r="AK19" s="12">
        <f t="shared" si="29"/>
        <v>0</v>
      </c>
      <c r="AL19" s="12">
        <f t="shared" si="29"/>
        <v>0</v>
      </c>
      <c r="AM19" s="12">
        <f t="shared" si="29"/>
        <v>0</v>
      </c>
      <c r="AN19" s="12">
        <f t="shared" si="29"/>
        <v>0</v>
      </c>
      <c r="AO19" s="12">
        <f t="shared" si="29"/>
        <v>0</v>
      </c>
      <c r="AP19" s="12">
        <f t="shared" si="29"/>
        <v>0</v>
      </c>
      <c r="AQ19" s="12">
        <f t="shared" si="29"/>
        <v>0</v>
      </c>
      <c r="AR19" s="12">
        <f t="shared" si="29"/>
        <v>0</v>
      </c>
      <c r="AS19" s="12">
        <f t="shared" si="29"/>
        <v>0</v>
      </c>
      <c r="AT19" s="12">
        <f t="shared" si="29"/>
        <v>0</v>
      </c>
      <c r="AU19" s="12">
        <f t="shared" si="29"/>
        <v>0</v>
      </c>
      <c r="AV19" s="12">
        <f t="shared" si="29"/>
        <v>0</v>
      </c>
      <c r="AW19" s="12">
        <f t="shared" si="29"/>
        <v>0</v>
      </c>
      <c r="AX19" s="12">
        <f t="shared" si="25"/>
        <v>0</v>
      </c>
      <c r="BA19" s="19">
        <f t="shared" si="14"/>
        <v>18</v>
      </c>
      <c r="BB19" s="12">
        <f t="shared" si="30"/>
        <v>0</v>
      </c>
      <c r="BC19" s="12">
        <f t="shared" si="30"/>
        <v>0</v>
      </c>
      <c r="BD19" s="12">
        <f t="shared" si="30"/>
        <v>0</v>
      </c>
      <c r="BE19" s="12">
        <f t="shared" si="30"/>
        <v>0</v>
      </c>
      <c r="BF19" s="12">
        <f t="shared" si="30"/>
        <v>0</v>
      </c>
      <c r="BG19" s="12">
        <f t="shared" si="30"/>
        <v>0</v>
      </c>
      <c r="BH19" s="12">
        <f t="shared" si="30"/>
        <v>0</v>
      </c>
      <c r="BI19" s="12">
        <f t="shared" si="30"/>
        <v>0</v>
      </c>
      <c r="BJ19" s="12">
        <f t="shared" si="30"/>
        <v>0</v>
      </c>
      <c r="BK19" s="12">
        <f t="shared" si="30"/>
        <v>0</v>
      </c>
      <c r="BL19" s="12">
        <f t="shared" si="30"/>
        <v>0</v>
      </c>
      <c r="BM19" s="12">
        <f t="shared" si="30"/>
        <v>0</v>
      </c>
      <c r="BN19" s="12">
        <f t="shared" si="30"/>
        <v>0</v>
      </c>
      <c r="BO19" s="12">
        <f t="shared" si="30"/>
        <v>0</v>
      </c>
      <c r="BP19" s="12">
        <f t="shared" si="30"/>
        <v>0</v>
      </c>
      <c r="BQ19" s="12">
        <f t="shared" si="26"/>
        <v>0</v>
      </c>
      <c r="BT19" s="19">
        <f t="shared" si="15"/>
        <v>18</v>
      </c>
      <c r="BU19" s="12">
        <f t="shared" si="31"/>
        <v>0</v>
      </c>
      <c r="BV19" s="12">
        <f t="shared" si="31"/>
        <v>0</v>
      </c>
      <c r="BW19" s="12">
        <f t="shared" si="31"/>
        <v>0</v>
      </c>
      <c r="BX19" s="12">
        <f t="shared" si="31"/>
        <v>0</v>
      </c>
      <c r="BY19" s="12">
        <f t="shared" si="31"/>
        <v>0</v>
      </c>
      <c r="BZ19" s="12">
        <f t="shared" si="31"/>
        <v>0</v>
      </c>
      <c r="CA19" s="12">
        <f t="shared" si="31"/>
        <v>0</v>
      </c>
      <c r="CB19" s="12">
        <f t="shared" si="31"/>
        <v>0</v>
      </c>
      <c r="CC19" s="12">
        <f t="shared" si="31"/>
        <v>0</v>
      </c>
      <c r="CD19" s="12">
        <f t="shared" si="31"/>
        <v>0</v>
      </c>
      <c r="CE19" s="12">
        <f t="shared" si="31"/>
        <v>0</v>
      </c>
      <c r="CF19" s="12">
        <f t="shared" si="31"/>
        <v>0</v>
      </c>
      <c r="CG19" s="12">
        <f t="shared" si="31"/>
        <v>0</v>
      </c>
      <c r="CH19" s="12">
        <f t="shared" si="31"/>
        <v>0</v>
      </c>
      <c r="CI19" s="12">
        <f t="shared" si="31"/>
        <v>0</v>
      </c>
      <c r="CJ19" s="12">
        <f t="shared" si="27"/>
        <v>0</v>
      </c>
      <c r="CM19" s="19">
        <f t="shared" si="16"/>
        <v>18</v>
      </c>
      <c r="CN19" s="12">
        <f t="shared" si="32"/>
        <v>0</v>
      </c>
      <c r="CO19" s="12">
        <f t="shared" si="32"/>
        <v>0</v>
      </c>
      <c r="CP19" s="12">
        <f t="shared" si="32"/>
        <v>0</v>
      </c>
      <c r="CQ19" s="12">
        <f t="shared" si="32"/>
        <v>0</v>
      </c>
      <c r="CR19" s="12">
        <f t="shared" si="32"/>
        <v>0</v>
      </c>
      <c r="CS19" s="12">
        <f t="shared" si="32"/>
        <v>0</v>
      </c>
      <c r="CT19" s="12">
        <f t="shared" si="32"/>
        <v>0</v>
      </c>
      <c r="CU19" s="12">
        <f t="shared" si="32"/>
        <v>0</v>
      </c>
      <c r="CV19" s="12">
        <f t="shared" si="32"/>
        <v>0</v>
      </c>
      <c r="CW19" s="12">
        <f t="shared" si="32"/>
        <v>0</v>
      </c>
      <c r="CX19" s="12">
        <f t="shared" si="32"/>
        <v>0</v>
      </c>
      <c r="CY19" s="12">
        <f t="shared" si="32"/>
        <v>0</v>
      </c>
      <c r="CZ19" s="12">
        <f t="shared" si="32"/>
        <v>0</v>
      </c>
      <c r="DA19" s="12">
        <f t="shared" si="32"/>
        <v>0</v>
      </c>
      <c r="DB19" s="12">
        <f t="shared" si="32"/>
        <v>0</v>
      </c>
      <c r="DC19" s="12">
        <f t="shared" si="28"/>
        <v>0</v>
      </c>
      <c r="DF19" s="19">
        <f t="shared" si="17"/>
        <v>0</v>
      </c>
      <c r="DG19" s="19">
        <f t="shared" si="17"/>
        <v>0</v>
      </c>
      <c r="DH19" s="19">
        <f t="shared" si="17"/>
        <v>0</v>
      </c>
      <c r="DI19" s="19">
        <f t="shared" si="17"/>
        <v>0</v>
      </c>
      <c r="DJ19" s="19">
        <f t="shared" si="17"/>
        <v>0</v>
      </c>
      <c r="DK19" s="19">
        <f t="shared" si="17"/>
        <v>0</v>
      </c>
      <c r="DL19" s="19">
        <f t="shared" si="17"/>
        <v>0</v>
      </c>
      <c r="DM19" s="19">
        <f t="shared" si="17"/>
        <v>0</v>
      </c>
      <c r="DN19" s="19">
        <f t="shared" si="17"/>
        <v>0</v>
      </c>
      <c r="DO19" s="19">
        <f t="shared" si="17"/>
        <v>0</v>
      </c>
      <c r="DP19" s="19">
        <f t="shared" si="17"/>
        <v>0</v>
      </c>
      <c r="DQ19" s="19">
        <f t="shared" si="17"/>
        <v>0</v>
      </c>
      <c r="DR19" s="19">
        <f t="shared" si="17"/>
        <v>0</v>
      </c>
      <c r="DS19" s="19">
        <f t="shared" si="17"/>
        <v>0</v>
      </c>
      <c r="DT19" s="19">
        <f t="shared" si="17"/>
        <v>0</v>
      </c>
      <c r="DU19" s="19">
        <f t="shared" si="17"/>
        <v>0</v>
      </c>
      <c r="DX19" s="15" t="str">
        <f>IF(MOD('Game (5)'!$G19,2)=0,"hold","break")</f>
        <v>hold</v>
      </c>
      <c r="DY19" s="15" t="str">
        <f t="shared" si="18"/>
        <v>Us</v>
      </c>
      <c r="DZ19" s="15">
        <f t="shared" si="19"/>
        <v>0</v>
      </c>
      <c r="EA19" s="15">
        <f t="shared" si="10"/>
        <v>0</v>
      </c>
      <c r="EB19" s="15">
        <f t="shared" si="11"/>
        <v>0</v>
      </c>
      <c r="EC19" s="15">
        <f t="shared" si="20"/>
        <v>0</v>
      </c>
      <c r="ED19" s="20" t="str">
        <f t="shared" si="21"/>
        <v/>
      </c>
      <c r="EE19" s="20" t="str">
        <f t="shared" si="22"/>
        <v/>
      </c>
      <c r="EF19" s="20" t="str">
        <f t="shared" si="23"/>
        <v/>
      </c>
      <c r="EG19" s="20" t="str">
        <f t="shared" si="24"/>
        <v/>
      </c>
    </row>
    <row r="20" spans="1:137">
      <c r="A20" t="s">
        <v>107</v>
      </c>
      <c r="B20">
        <f>$EA$31</f>
        <v>13</v>
      </c>
      <c r="F20" s="11">
        <v>19</v>
      </c>
      <c r="G20" s="13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Y20" s="12">
        <f t="shared" si="12"/>
        <v>0</v>
      </c>
      <c r="Z20" s="12" t="str">
        <f t="shared" si="4"/>
        <v/>
      </c>
      <c r="AB20" t="str">
        <f>J33</f>
        <v>Max</v>
      </c>
      <c r="AC20" s="38">
        <f>J44</f>
        <v>38</v>
      </c>
      <c r="AD20" s="2">
        <f>J39</f>
        <v>1.4761904761904763</v>
      </c>
      <c r="AH20" s="19">
        <f t="shared" si="13"/>
        <v>19</v>
      </c>
      <c r="AI20" s="12">
        <f t="shared" si="29"/>
        <v>0</v>
      </c>
      <c r="AJ20" s="12">
        <f t="shared" si="29"/>
        <v>0</v>
      </c>
      <c r="AK20" s="12">
        <f t="shared" si="29"/>
        <v>0</v>
      </c>
      <c r="AL20" s="12">
        <f t="shared" si="29"/>
        <v>0</v>
      </c>
      <c r="AM20" s="12">
        <f t="shared" si="29"/>
        <v>0</v>
      </c>
      <c r="AN20" s="12">
        <f t="shared" si="29"/>
        <v>0</v>
      </c>
      <c r="AO20" s="12">
        <f t="shared" si="29"/>
        <v>0</v>
      </c>
      <c r="AP20" s="12">
        <f t="shared" si="29"/>
        <v>0</v>
      </c>
      <c r="AQ20" s="12">
        <f t="shared" si="29"/>
        <v>0</v>
      </c>
      <c r="AR20" s="12">
        <f t="shared" si="29"/>
        <v>0</v>
      </c>
      <c r="AS20" s="12">
        <f t="shared" si="29"/>
        <v>0</v>
      </c>
      <c r="AT20" s="12">
        <f t="shared" si="29"/>
        <v>0</v>
      </c>
      <c r="AU20" s="12">
        <f t="shared" si="29"/>
        <v>0</v>
      </c>
      <c r="AV20" s="12">
        <f t="shared" si="29"/>
        <v>0</v>
      </c>
      <c r="AW20" s="12">
        <f t="shared" si="29"/>
        <v>0</v>
      </c>
      <c r="AX20" s="12">
        <f t="shared" si="25"/>
        <v>0</v>
      </c>
      <c r="BA20" s="19">
        <f t="shared" si="14"/>
        <v>19</v>
      </c>
      <c r="BB20" s="12">
        <f t="shared" si="30"/>
        <v>0</v>
      </c>
      <c r="BC20" s="12">
        <f t="shared" si="30"/>
        <v>0</v>
      </c>
      <c r="BD20" s="12">
        <f t="shared" si="30"/>
        <v>0</v>
      </c>
      <c r="BE20" s="12">
        <f t="shared" si="30"/>
        <v>0</v>
      </c>
      <c r="BF20" s="12">
        <f t="shared" si="30"/>
        <v>0</v>
      </c>
      <c r="BG20" s="12">
        <f t="shared" si="30"/>
        <v>0</v>
      </c>
      <c r="BH20" s="12">
        <f t="shared" si="30"/>
        <v>0</v>
      </c>
      <c r="BI20" s="12">
        <f t="shared" si="30"/>
        <v>0</v>
      </c>
      <c r="BJ20" s="12">
        <f t="shared" si="30"/>
        <v>0</v>
      </c>
      <c r="BK20" s="12">
        <f t="shared" si="30"/>
        <v>0</v>
      </c>
      <c r="BL20" s="12">
        <f t="shared" si="30"/>
        <v>0</v>
      </c>
      <c r="BM20" s="12">
        <f t="shared" si="30"/>
        <v>0</v>
      </c>
      <c r="BN20" s="12">
        <f t="shared" si="30"/>
        <v>0</v>
      </c>
      <c r="BO20" s="12">
        <f t="shared" si="30"/>
        <v>0</v>
      </c>
      <c r="BP20" s="12">
        <f t="shared" si="30"/>
        <v>0</v>
      </c>
      <c r="BQ20" s="12">
        <f t="shared" si="26"/>
        <v>0</v>
      </c>
      <c r="BT20" s="19">
        <f t="shared" si="15"/>
        <v>19</v>
      </c>
      <c r="BU20" s="12">
        <f t="shared" si="31"/>
        <v>0</v>
      </c>
      <c r="BV20" s="12">
        <f t="shared" si="31"/>
        <v>0</v>
      </c>
      <c r="BW20" s="12">
        <f t="shared" si="31"/>
        <v>0</v>
      </c>
      <c r="BX20" s="12">
        <f t="shared" si="31"/>
        <v>0</v>
      </c>
      <c r="BY20" s="12">
        <f t="shared" si="31"/>
        <v>0</v>
      </c>
      <c r="BZ20" s="12">
        <f t="shared" si="31"/>
        <v>0</v>
      </c>
      <c r="CA20" s="12">
        <f t="shared" si="31"/>
        <v>0</v>
      </c>
      <c r="CB20" s="12">
        <f t="shared" si="31"/>
        <v>0</v>
      </c>
      <c r="CC20" s="12">
        <f t="shared" si="31"/>
        <v>0</v>
      </c>
      <c r="CD20" s="12">
        <f t="shared" si="31"/>
        <v>0</v>
      </c>
      <c r="CE20" s="12">
        <f t="shared" si="31"/>
        <v>0</v>
      </c>
      <c r="CF20" s="12">
        <f t="shared" si="31"/>
        <v>0</v>
      </c>
      <c r="CG20" s="12">
        <f t="shared" si="31"/>
        <v>0</v>
      </c>
      <c r="CH20" s="12">
        <f t="shared" si="31"/>
        <v>0</v>
      </c>
      <c r="CI20" s="12">
        <f t="shared" si="31"/>
        <v>0</v>
      </c>
      <c r="CJ20" s="12">
        <f t="shared" si="27"/>
        <v>0</v>
      </c>
      <c r="CM20" s="19">
        <f t="shared" si="16"/>
        <v>19</v>
      </c>
      <c r="CN20" s="12">
        <f t="shared" si="32"/>
        <v>0</v>
      </c>
      <c r="CO20" s="12">
        <f t="shared" si="32"/>
        <v>0</v>
      </c>
      <c r="CP20" s="12">
        <f t="shared" si="32"/>
        <v>0</v>
      </c>
      <c r="CQ20" s="12">
        <f t="shared" si="32"/>
        <v>0</v>
      </c>
      <c r="CR20" s="12">
        <f t="shared" si="32"/>
        <v>0</v>
      </c>
      <c r="CS20" s="12">
        <f t="shared" si="32"/>
        <v>0</v>
      </c>
      <c r="CT20" s="12">
        <f t="shared" si="32"/>
        <v>0</v>
      </c>
      <c r="CU20" s="12">
        <f t="shared" si="32"/>
        <v>0</v>
      </c>
      <c r="CV20" s="12">
        <f t="shared" si="32"/>
        <v>0</v>
      </c>
      <c r="CW20" s="12">
        <f t="shared" si="32"/>
        <v>0</v>
      </c>
      <c r="CX20" s="12">
        <f t="shared" si="32"/>
        <v>0</v>
      </c>
      <c r="CY20" s="12">
        <f t="shared" si="32"/>
        <v>0</v>
      </c>
      <c r="CZ20" s="12">
        <f t="shared" si="32"/>
        <v>0</v>
      </c>
      <c r="DA20" s="12">
        <f t="shared" si="32"/>
        <v>0</v>
      </c>
      <c r="DB20" s="12">
        <f t="shared" si="32"/>
        <v>0</v>
      </c>
      <c r="DC20" s="12">
        <f t="shared" si="28"/>
        <v>0</v>
      </c>
      <c r="DF20" s="19">
        <f t="shared" si="17"/>
        <v>0</v>
      </c>
      <c r="DG20" s="19">
        <f t="shared" si="17"/>
        <v>0</v>
      </c>
      <c r="DH20" s="19">
        <f t="shared" si="17"/>
        <v>0</v>
      </c>
      <c r="DI20" s="19">
        <f t="shared" si="17"/>
        <v>0</v>
      </c>
      <c r="DJ20" s="19">
        <f t="shared" si="17"/>
        <v>0</v>
      </c>
      <c r="DK20" s="19">
        <f t="shared" si="17"/>
        <v>0</v>
      </c>
      <c r="DL20" s="19">
        <f t="shared" si="17"/>
        <v>0</v>
      </c>
      <c r="DM20" s="19">
        <f t="shared" si="17"/>
        <v>0</v>
      </c>
      <c r="DN20" s="19">
        <f t="shared" si="17"/>
        <v>0</v>
      </c>
      <c r="DO20" s="19">
        <f t="shared" si="17"/>
        <v>0</v>
      </c>
      <c r="DP20" s="19">
        <f t="shared" si="17"/>
        <v>0</v>
      </c>
      <c r="DQ20" s="19">
        <f t="shared" si="17"/>
        <v>0</v>
      </c>
      <c r="DR20" s="19">
        <f t="shared" si="17"/>
        <v>0</v>
      </c>
      <c r="DS20" s="19">
        <f t="shared" si="17"/>
        <v>0</v>
      </c>
      <c r="DT20" s="19">
        <f t="shared" si="17"/>
        <v>0</v>
      </c>
      <c r="DU20" s="19">
        <f t="shared" si="17"/>
        <v>0</v>
      </c>
      <c r="DX20" s="12" t="str">
        <f>IF(MOD('Game (5)'!$G20,2)=0,"hold","break")</f>
        <v>hold</v>
      </c>
      <c r="DY20" s="15" t="str">
        <f t="shared" si="18"/>
        <v>Op</v>
      </c>
      <c r="DZ20" s="15">
        <f t="shared" si="19"/>
        <v>0</v>
      </c>
      <c r="EA20" s="15">
        <f t="shared" si="10"/>
        <v>0</v>
      </c>
      <c r="EB20" s="15">
        <f t="shared" si="11"/>
        <v>0</v>
      </c>
      <c r="EC20" s="15">
        <f t="shared" si="20"/>
        <v>0</v>
      </c>
      <c r="ED20" s="20" t="str">
        <f t="shared" si="21"/>
        <v/>
      </c>
      <c r="EE20" s="20" t="str">
        <f t="shared" si="22"/>
        <v/>
      </c>
      <c r="EF20" s="20" t="str">
        <f t="shared" si="23"/>
        <v/>
      </c>
      <c r="EG20" s="20" t="str">
        <f t="shared" si="24"/>
        <v/>
      </c>
    </row>
    <row r="21" spans="1:137">
      <c r="A21" t="s">
        <v>108</v>
      </c>
      <c r="B21">
        <f>B20+B17</f>
        <v>23</v>
      </c>
      <c r="F21" s="14">
        <v>20</v>
      </c>
      <c r="G21" s="16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Y21" s="15">
        <f t="shared" si="12"/>
        <v>0</v>
      </c>
      <c r="Z21" s="15" t="str">
        <f t="shared" si="4"/>
        <v/>
      </c>
      <c r="AB21" t="str">
        <f>K33</f>
        <v>Dan</v>
      </c>
      <c r="AC21" s="38">
        <f>K44</f>
        <v>33</v>
      </c>
      <c r="AD21" s="2">
        <f>K39</f>
        <v>0.44975490196078433</v>
      </c>
      <c r="AH21" s="19">
        <f t="shared" si="13"/>
        <v>20</v>
      </c>
      <c r="AI21" s="12">
        <f t="shared" si="29"/>
        <v>0</v>
      </c>
      <c r="AJ21" s="12">
        <f t="shared" si="29"/>
        <v>0</v>
      </c>
      <c r="AK21" s="12">
        <f t="shared" si="29"/>
        <v>0</v>
      </c>
      <c r="AL21" s="12">
        <f t="shared" si="29"/>
        <v>0</v>
      </c>
      <c r="AM21" s="12">
        <f t="shared" si="29"/>
        <v>0</v>
      </c>
      <c r="AN21" s="12">
        <f t="shared" si="29"/>
        <v>0</v>
      </c>
      <c r="AO21" s="12">
        <f t="shared" si="29"/>
        <v>0</v>
      </c>
      <c r="AP21" s="12">
        <f t="shared" si="29"/>
        <v>0</v>
      </c>
      <c r="AQ21" s="12">
        <f t="shared" si="29"/>
        <v>0</v>
      </c>
      <c r="AR21" s="12">
        <f t="shared" si="29"/>
        <v>0</v>
      </c>
      <c r="AS21" s="12">
        <f t="shared" si="29"/>
        <v>0</v>
      </c>
      <c r="AT21" s="12">
        <f t="shared" si="29"/>
        <v>0</v>
      </c>
      <c r="AU21" s="12">
        <f t="shared" si="29"/>
        <v>0</v>
      </c>
      <c r="AV21" s="12">
        <f t="shared" si="29"/>
        <v>0</v>
      </c>
      <c r="AW21" s="12">
        <f t="shared" si="29"/>
        <v>0</v>
      </c>
      <c r="AX21" s="12">
        <f t="shared" si="25"/>
        <v>0</v>
      </c>
      <c r="BA21" s="19">
        <f t="shared" si="14"/>
        <v>20</v>
      </c>
      <c r="BB21" s="12">
        <f t="shared" si="30"/>
        <v>0</v>
      </c>
      <c r="BC21" s="12">
        <f t="shared" si="30"/>
        <v>0</v>
      </c>
      <c r="BD21" s="12">
        <f t="shared" si="30"/>
        <v>0</v>
      </c>
      <c r="BE21" s="12">
        <f t="shared" si="30"/>
        <v>0</v>
      </c>
      <c r="BF21" s="12">
        <f t="shared" si="30"/>
        <v>0</v>
      </c>
      <c r="BG21" s="12">
        <f t="shared" si="30"/>
        <v>0</v>
      </c>
      <c r="BH21" s="12">
        <f t="shared" si="30"/>
        <v>0</v>
      </c>
      <c r="BI21" s="12">
        <f t="shared" si="30"/>
        <v>0</v>
      </c>
      <c r="BJ21" s="12">
        <f t="shared" si="30"/>
        <v>0</v>
      </c>
      <c r="BK21" s="12">
        <f t="shared" si="30"/>
        <v>0</v>
      </c>
      <c r="BL21" s="12">
        <f t="shared" si="30"/>
        <v>0</v>
      </c>
      <c r="BM21" s="12">
        <f t="shared" si="30"/>
        <v>0</v>
      </c>
      <c r="BN21" s="12">
        <f t="shared" si="30"/>
        <v>0</v>
      </c>
      <c r="BO21" s="12">
        <f t="shared" si="30"/>
        <v>0</v>
      </c>
      <c r="BP21" s="12">
        <f t="shared" si="30"/>
        <v>0</v>
      </c>
      <c r="BQ21" s="12">
        <f t="shared" si="26"/>
        <v>0</v>
      </c>
      <c r="BT21" s="19">
        <f t="shared" si="15"/>
        <v>20</v>
      </c>
      <c r="BU21" s="12">
        <f t="shared" si="31"/>
        <v>0</v>
      </c>
      <c r="BV21" s="12">
        <f t="shared" si="31"/>
        <v>0</v>
      </c>
      <c r="BW21" s="12">
        <f t="shared" si="31"/>
        <v>0</v>
      </c>
      <c r="BX21" s="12">
        <f t="shared" si="31"/>
        <v>0</v>
      </c>
      <c r="BY21" s="12">
        <f t="shared" si="31"/>
        <v>0</v>
      </c>
      <c r="BZ21" s="12">
        <f t="shared" si="31"/>
        <v>0</v>
      </c>
      <c r="CA21" s="12">
        <f t="shared" si="31"/>
        <v>0</v>
      </c>
      <c r="CB21" s="12">
        <f t="shared" si="31"/>
        <v>0</v>
      </c>
      <c r="CC21" s="12">
        <f t="shared" si="31"/>
        <v>0</v>
      </c>
      <c r="CD21" s="12">
        <f t="shared" si="31"/>
        <v>0</v>
      </c>
      <c r="CE21" s="12">
        <f t="shared" si="31"/>
        <v>0</v>
      </c>
      <c r="CF21" s="12">
        <f t="shared" si="31"/>
        <v>0</v>
      </c>
      <c r="CG21" s="12">
        <f t="shared" si="31"/>
        <v>0</v>
      </c>
      <c r="CH21" s="12">
        <f t="shared" si="31"/>
        <v>0</v>
      </c>
      <c r="CI21" s="12">
        <f t="shared" si="31"/>
        <v>0</v>
      </c>
      <c r="CJ21" s="12">
        <f t="shared" si="27"/>
        <v>0</v>
      </c>
      <c r="CM21" s="19">
        <f t="shared" si="16"/>
        <v>20</v>
      </c>
      <c r="CN21" s="12">
        <f t="shared" si="32"/>
        <v>0</v>
      </c>
      <c r="CO21" s="12">
        <f t="shared" si="32"/>
        <v>0</v>
      </c>
      <c r="CP21" s="12">
        <f t="shared" si="32"/>
        <v>0</v>
      </c>
      <c r="CQ21" s="12">
        <f t="shared" si="32"/>
        <v>0</v>
      </c>
      <c r="CR21" s="12">
        <f t="shared" si="32"/>
        <v>0</v>
      </c>
      <c r="CS21" s="12">
        <f t="shared" si="32"/>
        <v>0</v>
      </c>
      <c r="CT21" s="12">
        <f t="shared" si="32"/>
        <v>0</v>
      </c>
      <c r="CU21" s="12">
        <f t="shared" si="32"/>
        <v>0</v>
      </c>
      <c r="CV21" s="12">
        <f t="shared" si="32"/>
        <v>0</v>
      </c>
      <c r="CW21" s="12">
        <f t="shared" si="32"/>
        <v>0</v>
      </c>
      <c r="CX21" s="12">
        <f t="shared" si="32"/>
        <v>0</v>
      </c>
      <c r="CY21" s="12">
        <f t="shared" si="32"/>
        <v>0</v>
      </c>
      <c r="CZ21" s="12">
        <f t="shared" si="32"/>
        <v>0</v>
      </c>
      <c r="DA21" s="12">
        <f t="shared" si="32"/>
        <v>0</v>
      </c>
      <c r="DB21" s="12">
        <f t="shared" si="32"/>
        <v>0</v>
      </c>
      <c r="DC21" s="12">
        <f t="shared" si="28"/>
        <v>0</v>
      </c>
      <c r="DF21" s="19">
        <f t="shared" si="17"/>
        <v>0</v>
      </c>
      <c r="DG21" s="19">
        <f t="shared" si="17"/>
        <v>0</v>
      </c>
      <c r="DH21" s="19">
        <f t="shared" si="17"/>
        <v>0</v>
      </c>
      <c r="DI21" s="19">
        <f t="shared" si="17"/>
        <v>0</v>
      </c>
      <c r="DJ21" s="19">
        <f t="shared" si="17"/>
        <v>0</v>
      </c>
      <c r="DK21" s="19">
        <f t="shared" si="17"/>
        <v>0</v>
      </c>
      <c r="DL21" s="19">
        <f t="shared" si="17"/>
        <v>0</v>
      </c>
      <c r="DM21" s="19">
        <f t="shared" si="17"/>
        <v>0</v>
      </c>
      <c r="DN21" s="19">
        <f t="shared" si="17"/>
        <v>0</v>
      </c>
      <c r="DO21" s="19">
        <f t="shared" si="17"/>
        <v>0</v>
      </c>
      <c r="DP21" s="19">
        <f t="shared" si="17"/>
        <v>0</v>
      </c>
      <c r="DQ21" s="19">
        <f t="shared" si="17"/>
        <v>0</v>
      </c>
      <c r="DR21" s="19">
        <f t="shared" si="17"/>
        <v>0</v>
      </c>
      <c r="DS21" s="19">
        <f t="shared" si="17"/>
        <v>0</v>
      </c>
      <c r="DT21" s="19">
        <f t="shared" si="17"/>
        <v>0</v>
      </c>
      <c r="DU21" s="19">
        <f t="shared" si="17"/>
        <v>0</v>
      </c>
      <c r="DX21" s="15" t="str">
        <f>IF(MOD('Game (5)'!$G21,2)=0,"hold","break")</f>
        <v>hold</v>
      </c>
      <c r="DY21" s="15" t="str">
        <f t="shared" si="18"/>
        <v>Us</v>
      </c>
      <c r="DZ21" s="15">
        <f t="shared" si="19"/>
        <v>0</v>
      </c>
      <c r="EA21" s="15">
        <f t="shared" si="10"/>
        <v>0</v>
      </c>
      <c r="EB21" s="15">
        <f t="shared" si="11"/>
        <v>0</v>
      </c>
      <c r="EC21" s="15">
        <f t="shared" si="20"/>
        <v>0</v>
      </c>
      <c r="ED21" s="20" t="str">
        <f t="shared" si="21"/>
        <v/>
      </c>
      <c r="EE21" s="20" t="str">
        <f t="shared" si="22"/>
        <v/>
      </c>
      <c r="EF21" s="20" t="str">
        <f t="shared" si="23"/>
        <v/>
      </c>
      <c r="EG21" s="20" t="str">
        <f t="shared" si="24"/>
        <v/>
      </c>
    </row>
    <row r="22" spans="1:137">
      <c r="A22" t="s">
        <v>109</v>
      </c>
      <c r="B22">
        <f>B19+B18</f>
        <v>24</v>
      </c>
      <c r="F22" s="11">
        <v>21</v>
      </c>
      <c r="G22" s="13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Y22" s="12">
        <f t="shared" si="12"/>
        <v>0</v>
      </c>
      <c r="Z22" s="12" t="str">
        <f t="shared" si="4"/>
        <v/>
      </c>
      <c r="AB22" t="str">
        <f>L33</f>
        <v>Apat</v>
      </c>
      <c r="AC22" s="38">
        <f>L44</f>
        <v>25</v>
      </c>
      <c r="AD22" s="2">
        <f>L39</f>
        <v>-0.52820512820512822</v>
      </c>
      <c r="AH22" s="19">
        <f t="shared" si="13"/>
        <v>21</v>
      </c>
      <c r="AI22" s="12">
        <f t="shared" si="29"/>
        <v>0</v>
      </c>
      <c r="AJ22" s="12">
        <f t="shared" si="29"/>
        <v>0</v>
      </c>
      <c r="AK22" s="12">
        <f t="shared" si="29"/>
        <v>0</v>
      </c>
      <c r="AL22" s="12">
        <f t="shared" si="29"/>
        <v>0</v>
      </c>
      <c r="AM22" s="12">
        <f t="shared" si="29"/>
        <v>0</v>
      </c>
      <c r="AN22" s="12">
        <f t="shared" si="29"/>
        <v>0</v>
      </c>
      <c r="AO22" s="12">
        <f t="shared" si="29"/>
        <v>0</v>
      </c>
      <c r="AP22" s="12">
        <f t="shared" si="29"/>
        <v>0</v>
      </c>
      <c r="AQ22" s="12">
        <f t="shared" si="29"/>
        <v>0</v>
      </c>
      <c r="AR22" s="12">
        <f t="shared" si="29"/>
        <v>0</v>
      </c>
      <c r="AS22" s="12">
        <f t="shared" si="29"/>
        <v>0</v>
      </c>
      <c r="AT22" s="12">
        <f t="shared" si="29"/>
        <v>0</v>
      </c>
      <c r="AU22" s="12">
        <f t="shared" si="29"/>
        <v>0</v>
      </c>
      <c r="AV22" s="12">
        <f t="shared" si="29"/>
        <v>0</v>
      </c>
      <c r="AW22" s="12">
        <f t="shared" si="29"/>
        <v>0</v>
      </c>
      <c r="AX22" s="12">
        <f t="shared" si="25"/>
        <v>0</v>
      </c>
      <c r="BA22" s="19">
        <f t="shared" si="14"/>
        <v>21</v>
      </c>
      <c r="BB22" s="12">
        <f t="shared" si="30"/>
        <v>0</v>
      </c>
      <c r="BC22" s="12">
        <f t="shared" si="30"/>
        <v>0</v>
      </c>
      <c r="BD22" s="12">
        <f t="shared" si="30"/>
        <v>0</v>
      </c>
      <c r="BE22" s="12">
        <f t="shared" si="30"/>
        <v>0</v>
      </c>
      <c r="BF22" s="12">
        <f t="shared" si="30"/>
        <v>0</v>
      </c>
      <c r="BG22" s="12">
        <f t="shared" si="30"/>
        <v>0</v>
      </c>
      <c r="BH22" s="12">
        <f t="shared" si="30"/>
        <v>0</v>
      </c>
      <c r="BI22" s="12">
        <f t="shared" si="30"/>
        <v>0</v>
      </c>
      <c r="BJ22" s="12">
        <f t="shared" si="30"/>
        <v>0</v>
      </c>
      <c r="BK22" s="12">
        <f t="shared" si="30"/>
        <v>0</v>
      </c>
      <c r="BL22" s="12">
        <f t="shared" si="30"/>
        <v>0</v>
      </c>
      <c r="BM22" s="12">
        <f t="shared" si="30"/>
        <v>0</v>
      </c>
      <c r="BN22" s="12">
        <f t="shared" si="30"/>
        <v>0</v>
      </c>
      <c r="BO22" s="12">
        <f t="shared" si="30"/>
        <v>0</v>
      </c>
      <c r="BP22" s="12">
        <f t="shared" si="30"/>
        <v>0</v>
      </c>
      <c r="BQ22" s="12">
        <f t="shared" si="26"/>
        <v>0</v>
      </c>
      <c r="BT22" s="19">
        <f t="shared" si="15"/>
        <v>21</v>
      </c>
      <c r="BU22" s="12">
        <f t="shared" si="31"/>
        <v>0</v>
      </c>
      <c r="BV22" s="12">
        <f t="shared" si="31"/>
        <v>0</v>
      </c>
      <c r="BW22" s="12">
        <f t="shared" si="31"/>
        <v>0</v>
      </c>
      <c r="BX22" s="12">
        <f t="shared" si="31"/>
        <v>0</v>
      </c>
      <c r="BY22" s="12">
        <f t="shared" si="31"/>
        <v>0</v>
      </c>
      <c r="BZ22" s="12">
        <f t="shared" si="31"/>
        <v>0</v>
      </c>
      <c r="CA22" s="12">
        <f t="shared" si="31"/>
        <v>0</v>
      </c>
      <c r="CB22" s="12">
        <f t="shared" si="31"/>
        <v>0</v>
      </c>
      <c r="CC22" s="12">
        <f t="shared" si="31"/>
        <v>0</v>
      </c>
      <c r="CD22" s="12">
        <f t="shared" si="31"/>
        <v>0</v>
      </c>
      <c r="CE22" s="12">
        <f t="shared" si="31"/>
        <v>0</v>
      </c>
      <c r="CF22" s="12">
        <f t="shared" si="31"/>
        <v>0</v>
      </c>
      <c r="CG22" s="12">
        <f t="shared" si="31"/>
        <v>0</v>
      </c>
      <c r="CH22" s="12">
        <f t="shared" si="31"/>
        <v>0</v>
      </c>
      <c r="CI22" s="12">
        <f t="shared" si="31"/>
        <v>0</v>
      </c>
      <c r="CJ22" s="12">
        <f t="shared" si="27"/>
        <v>0</v>
      </c>
      <c r="CM22" s="19">
        <f t="shared" si="16"/>
        <v>21</v>
      </c>
      <c r="CN22" s="12">
        <f t="shared" si="32"/>
        <v>0</v>
      </c>
      <c r="CO22" s="12">
        <f t="shared" si="32"/>
        <v>0</v>
      </c>
      <c r="CP22" s="12">
        <f t="shared" si="32"/>
        <v>0</v>
      </c>
      <c r="CQ22" s="12">
        <f t="shared" si="32"/>
        <v>0</v>
      </c>
      <c r="CR22" s="12">
        <f t="shared" si="32"/>
        <v>0</v>
      </c>
      <c r="CS22" s="12">
        <f t="shared" si="32"/>
        <v>0</v>
      </c>
      <c r="CT22" s="12">
        <f t="shared" si="32"/>
        <v>0</v>
      </c>
      <c r="CU22" s="12">
        <f t="shared" si="32"/>
        <v>0</v>
      </c>
      <c r="CV22" s="12">
        <f t="shared" si="32"/>
        <v>0</v>
      </c>
      <c r="CW22" s="12">
        <f t="shared" si="32"/>
        <v>0</v>
      </c>
      <c r="CX22" s="12">
        <f t="shared" si="32"/>
        <v>0</v>
      </c>
      <c r="CY22" s="12">
        <f t="shared" si="32"/>
        <v>0</v>
      </c>
      <c r="CZ22" s="12">
        <f t="shared" si="32"/>
        <v>0</v>
      </c>
      <c r="DA22" s="12">
        <f t="shared" si="32"/>
        <v>0</v>
      </c>
      <c r="DB22" s="12">
        <f t="shared" si="32"/>
        <v>0</v>
      </c>
      <c r="DC22" s="12">
        <f t="shared" si="28"/>
        <v>0</v>
      </c>
      <c r="DF22" s="19">
        <f t="shared" si="17"/>
        <v>0</v>
      </c>
      <c r="DG22" s="19">
        <f t="shared" si="17"/>
        <v>0</v>
      </c>
      <c r="DH22" s="19">
        <f t="shared" si="17"/>
        <v>0</v>
      </c>
      <c r="DI22" s="19">
        <f t="shared" si="17"/>
        <v>0</v>
      </c>
      <c r="DJ22" s="19">
        <f t="shared" si="17"/>
        <v>0</v>
      </c>
      <c r="DK22" s="19">
        <f t="shared" si="17"/>
        <v>0</v>
      </c>
      <c r="DL22" s="19">
        <f t="shared" si="17"/>
        <v>0</v>
      </c>
      <c r="DM22" s="19">
        <f t="shared" si="17"/>
        <v>0</v>
      </c>
      <c r="DN22" s="19">
        <f t="shared" si="17"/>
        <v>0</v>
      </c>
      <c r="DO22" s="19">
        <f t="shared" si="17"/>
        <v>0</v>
      </c>
      <c r="DP22" s="19">
        <f t="shared" si="17"/>
        <v>0</v>
      </c>
      <c r="DQ22" s="19">
        <f t="shared" si="17"/>
        <v>0</v>
      </c>
      <c r="DR22" s="19">
        <f t="shared" si="17"/>
        <v>0</v>
      </c>
      <c r="DS22" s="19">
        <f t="shared" si="17"/>
        <v>0</v>
      </c>
      <c r="DT22" s="19">
        <f t="shared" si="17"/>
        <v>0</v>
      </c>
      <c r="DU22" s="19">
        <f t="shared" si="17"/>
        <v>0</v>
      </c>
      <c r="DX22" s="12" t="str">
        <f>IF(MOD('Game (5)'!$G22,2)=0,"hold","break")</f>
        <v>hold</v>
      </c>
      <c r="DY22" s="15" t="str">
        <f t="shared" si="18"/>
        <v>Op</v>
      </c>
      <c r="DZ22" s="15">
        <f t="shared" si="19"/>
        <v>0</v>
      </c>
      <c r="EA22" s="15">
        <f t="shared" si="10"/>
        <v>0</v>
      </c>
      <c r="EB22" s="15">
        <f t="shared" si="11"/>
        <v>0</v>
      </c>
      <c r="EC22" s="15">
        <f t="shared" si="20"/>
        <v>0</v>
      </c>
      <c r="ED22" s="20" t="str">
        <f t="shared" si="21"/>
        <v/>
      </c>
      <c r="EE22" s="20" t="str">
        <f t="shared" si="22"/>
        <v/>
      </c>
      <c r="EF22" s="20" t="str">
        <f t="shared" si="23"/>
        <v/>
      </c>
      <c r="EG22" s="20" t="str">
        <f t="shared" si="24"/>
        <v/>
      </c>
    </row>
    <row r="23" spans="1:137">
      <c r="F23" s="14">
        <v>22</v>
      </c>
      <c r="G23" s="16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Y23" s="15">
        <f t="shared" si="12"/>
        <v>0</v>
      </c>
      <c r="Z23" s="15" t="str">
        <f t="shared" si="4"/>
        <v/>
      </c>
      <c r="AB23" t="str">
        <f>M33</f>
        <v>Ed</v>
      </c>
      <c r="AC23" s="38">
        <f>M44</f>
        <v>12</v>
      </c>
      <c r="AD23" s="2">
        <f>M39</f>
        <v>-0.43940242763772164</v>
      </c>
      <c r="AH23" s="19">
        <f t="shared" si="13"/>
        <v>22</v>
      </c>
      <c r="AI23" s="12">
        <f t="shared" si="29"/>
        <v>0</v>
      </c>
      <c r="AJ23" s="12">
        <f t="shared" si="29"/>
        <v>0</v>
      </c>
      <c r="AK23" s="12">
        <f t="shared" si="29"/>
        <v>0</v>
      </c>
      <c r="AL23" s="12">
        <f t="shared" si="29"/>
        <v>0</v>
      </c>
      <c r="AM23" s="12">
        <f t="shared" si="29"/>
        <v>0</v>
      </c>
      <c r="AN23" s="12">
        <f t="shared" si="29"/>
        <v>0</v>
      </c>
      <c r="AO23" s="12">
        <f t="shared" si="29"/>
        <v>0</v>
      </c>
      <c r="AP23" s="12">
        <f t="shared" si="29"/>
        <v>0</v>
      </c>
      <c r="AQ23" s="12">
        <f t="shared" si="29"/>
        <v>0</v>
      </c>
      <c r="AR23" s="12">
        <f t="shared" si="29"/>
        <v>0</v>
      </c>
      <c r="AS23" s="12">
        <f t="shared" si="29"/>
        <v>0</v>
      </c>
      <c r="AT23" s="12">
        <f t="shared" si="29"/>
        <v>0</v>
      </c>
      <c r="AU23" s="12">
        <f t="shared" si="29"/>
        <v>0</v>
      </c>
      <c r="AV23" s="12">
        <f t="shared" si="29"/>
        <v>0</v>
      </c>
      <c r="AW23" s="12">
        <f t="shared" si="29"/>
        <v>0</v>
      </c>
      <c r="AX23" s="12">
        <f t="shared" si="25"/>
        <v>0</v>
      </c>
      <c r="BA23" s="19">
        <f t="shared" si="14"/>
        <v>22</v>
      </c>
      <c r="BB23" s="12">
        <f t="shared" si="30"/>
        <v>0</v>
      </c>
      <c r="BC23" s="12">
        <f t="shared" si="30"/>
        <v>0</v>
      </c>
      <c r="BD23" s="12">
        <f t="shared" si="30"/>
        <v>0</v>
      </c>
      <c r="BE23" s="12">
        <f t="shared" si="30"/>
        <v>0</v>
      </c>
      <c r="BF23" s="12">
        <f t="shared" si="30"/>
        <v>0</v>
      </c>
      <c r="BG23" s="12">
        <f t="shared" si="30"/>
        <v>0</v>
      </c>
      <c r="BH23" s="12">
        <f t="shared" si="30"/>
        <v>0</v>
      </c>
      <c r="BI23" s="12">
        <f t="shared" si="30"/>
        <v>0</v>
      </c>
      <c r="BJ23" s="12">
        <f t="shared" si="30"/>
        <v>0</v>
      </c>
      <c r="BK23" s="12">
        <f t="shared" si="30"/>
        <v>0</v>
      </c>
      <c r="BL23" s="12">
        <f t="shared" si="30"/>
        <v>0</v>
      </c>
      <c r="BM23" s="12">
        <f t="shared" si="30"/>
        <v>0</v>
      </c>
      <c r="BN23" s="12">
        <f t="shared" si="30"/>
        <v>0</v>
      </c>
      <c r="BO23" s="12">
        <f t="shared" si="30"/>
        <v>0</v>
      </c>
      <c r="BP23" s="12">
        <f t="shared" si="30"/>
        <v>0</v>
      </c>
      <c r="BQ23" s="12">
        <f t="shared" si="26"/>
        <v>0</v>
      </c>
      <c r="BT23" s="19">
        <f t="shared" si="15"/>
        <v>22</v>
      </c>
      <c r="BU23" s="12">
        <f t="shared" si="31"/>
        <v>0</v>
      </c>
      <c r="BV23" s="12">
        <f t="shared" si="31"/>
        <v>0</v>
      </c>
      <c r="BW23" s="12">
        <f t="shared" si="31"/>
        <v>0</v>
      </c>
      <c r="BX23" s="12">
        <f t="shared" si="31"/>
        <v>0</v>
      </c>
      <c r="BY23" s="12">
        <f t="shared" si="31"/>
        <v>0</v>
      </c>
      <c r="BZ23" s="12">
        <f t="shared" si="31"/>
        <v>0</v>
      </c>
      <c r="CA23" s="12">
        <f t="shared" si="31"/>
        <v>0</v>
      </c>
      <c r="CB23" s="12">
        <f t="shared" si="31"/>
        <v>0</v>
      </c>
      <c r="CC23" s="12">
        <f t="shared" si="31"/>
        <v>0</v>
      </c>
      <c r="CD23" s="12">
        <f t="shared" si="31"/>
        <v>0</v>
      </c>
      <c r="CE23" s="12">
        <f t="shared" si="31"/>
        <v>0</v>
      </c>
      <c r="CF23" s="12">
        <f t="shared" si="31"/>
        <v>0</v>
      </c>
      <c r="CG23" s="12">
        <f t="shared" si="31"/>
        <v>0</v>
      </c>
      <c r="CH23" s="12">
        <f t="shared" si="31"/>
        <v>0</v>
      </c>
      <c r="CI23" s="12">
        <f t="shared" si="31"/>
        <v>0</v>
      </c>
      <c r="CJ23" s="12">
        <f t="shared" si="27"/>
        <v>0</v>
      </c>
      <c r="CM23" s="19">
        <f t="shared" si="16"/>
        <v>22</v>
      </c>
      <c r="CN23" s="12">
        <f t="shared" si="32"/>
        <v>0</v>
      </c>
      <c r="CO23" s="12">
        <f t="shared" si="32"/>
        <v>0</v>
      </c>
      <c r="CP23" s="12">
        <f t="shared" si="32"/>
        <v>0</v>
      </c>
      <c r="CQ23" s="12">
        <f t="shared" si="32"/>
        <v>0</v>
      </c>
      <c r="CR23" s="12">
        <f t="shared" si="32"/>
        <v>0</v>
      </c>
      <c r="CS23" s="12">
        <f t="shared" si="32"/>
        <v>0</v>
      </c>
      <c r="CT23" s="12">
        <f t="shared" si="32"/>
        <v>0</v>
      </c>
      <c r="CU23" s="12">
        <f t="shared" si="32"/>
        <v>0</v>
      </c>
      <c r="CV23" s="12">
        <f t="shared" si="32"/>
        <v>0</v>
      </c>
      <c r="CW23" s="12">
        <f t="shared" si="32"/>
        <v>0</v>
      </c>
      <c r="CX23" s="12">
        <f t="shared" si="32"/>
        <v>0</v>
      </c>
      <c r="CY23" s="12">
        <f t="shared" si="32"/>
        <v>0</v>
      </c>
      <c r="CZ23" s="12">
        <f t="shared" si="32"/>
        <v>0</v>
      </c>
      <c r="DA23" s="12">
        <f t="shared" si="32"/>
        <v>0</v>
      </c>
      <c r="DB23" s="12">
        <f t="shared" si="32"/>
        <v>0</v>
      </c>
      <c r="DC23" s="12">
        <f t="shared" si="28"/>
        <v>0</v>
      </c>
      <c r="DF23" s="19">
        <f t="shared" si="17"/>
        <v>0</v>
      </c>
      <c r="DG23" s="19">
        <f t="shared" si="17"/>
        <v>0</v>
      </c>
      <c r="DH23" s="19">
        <f t="shared" si="17"/>
        <v>0</v>
      </c>
      <c r="DI23" s="19">
        <f t="shared" si="17"/>
        <v>0</v>
      </c>
      <c r="DJ23" s="19">
        <f t="shared" si="17"/>
        <v>0</v>
      </c>
      <c r="DK23" s="19">
        <f t="shared" si="17"/>
        <v>0</v>
      </c>
      <c r="DL23" s="19">
        <f t="shared" si="17"/>
        <v>0</v>
      </c>
      <c r="DM23" s="19">
        <f t="shared" si="17"/>
        <v>0</v>
      </c>
      <c r="DN23" s="19">
        <f t="shared" si="17"/>
        <v>0</v>
      </c>
      <c r="DO23" s="19">
        <f t="shared" si="17"/>
        <v>0</v>
      </c>
      <c r="DP23" s="19">
        <f t="shared" si="17"/>
        <v>0</v>
      </c>
      <c r="DQ23" s="19">
        <f t="shared" si="17"/>
        <v>0</v>
      </c>
      <c r="DR23" s="19">
        <f t="shared" si="17"/>
        <v>0</v>
      </c>
      <c r="DS23" s="19">
        <f t="shared" si="17"/>
        <v>0</v>
      </c>
      <c r="DT23" s="19">
        <f t="shared" si="17"/>
        <v>0</v>
      </c>
      <c r="DU23" s="19">
        <f t="shared" si="17"/>
        <v>0</v>
      </c>
      <c r="DX23" s="15" t="str">
        <f>IF(MOD('Game (5)'!$G23,2)=0,"hold","break")</f>
        <v>hold</v>
      </c>
      <c r="DY23" s="15" t="str">
        <f t="shared" si="18"/>
        <v>Us</v>
      </c>
      <c r="DZ23" s="15">
        <f t="shared" si="19"/>
        <v>0</v>
      </c>
      <c r="EA23" s="15">
        <f t="shared" si="10"/>
        <v>0</v>
      </c>
      <c r="EB23" s="15">
        <f t="shared" si="11"/>
        <v>0</v>
      </c>
      <c r="EC23" s="15">
        <f t="shared" si="20"/>
        <v>0</v>
      </c>
      <c r="ED23" s="20" t="str">
        <f t="shared" si="21"/>
        <v/>
      </c>
      <c r="EE23" s="20" t="str">
        <f t="shared" si="22"/>
        <v/>
      </c>
      <c r="EF23" s="20" t="str">
        <f t="shared" si="23"/>
        <v/>
      </c>
      <c r="EG23" s="20" t="str">
        <f t="shared" si="24"/>
        <v/>
      </c>
    </row>
    <row r="24" spans="1:137">
      <c r="A24" t="s">
        <v>110</v>
      </c>
      <c r="B24" s="2">
        <f>B17/B21</f>
        <v>0.43478260869565216</v>
      </c>
      <c r="F24" s="11">
        <v>23</v>
      </c>
      <c r="G24" s="13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Y24" s="12">
        <f t="shared" si="12"/>
        <v>0</v>
      </c>
      <c r="Z24" s="12" t="str">
        <f t="shared" si="4"/>
        <v/>
      </c>
      <c r="AB24" t="str">
        <f>N33</f>
        <v>Joe</v>
      </c>
      <c r="AC24" s="38">
        <f>N44</f>
        <v>25</v>
      </c>
      <c r="AD24" s="2">
        <f>N39</f>
        <v>0.35475635475635481</v>
      </c>
      <c r="AH24" s="19">
        <f t="shared" si="13"/>
        <v>23</v>
      </c>
      <c r="AI24" s="12">
        <f t="shared" si="29"/>
        <v>0</v>
      </c>
      <c r="AJ24" s="12">
        <f t="shared" si="29"/>
        <v>0</v>
      </c>
      <c r="AK24" s="12">
        <f t="shared" si="29"/>
        <v>0</v>
      </c>
      <c r="AL24" s="12">
        <f t="shared" si="29"/>
        <v>0</v>
      </c>
      <c r="AM24" s="12">
        <f t="shared" si="29"/>
        <v>0</v>
      </c>
      <c r="AN24" s="12">
        <f t="shared" si="29"/>
        <v>0</v>
      </c>
      <c r="AO24" s="12">
        <f t="shared" si="29"/>
        <v>0</v>
      </c>
      <c r="AP24" s="12">
        <f t="shared" si="29"/>
        <v>0</v>
      </c>
      <c r="AQ24" s="12">
        <f t="shared" si="29"/>
        <v>0</v>
      </c>
      <c r="AR24" s="12">
        <f t="shared" si="29"/>
        <v>0</v>
      </c>
      <c r="AS24" s="12">
        <f t="shared" si="29"/>
        <v>0</v>
      </c>
      <c r="AT24" s="12">
        <f t="shared" si="29"/>
        <v>0</v>
      </c>
      <c r="AU24" s="12">
        <f t="shared" si="29"/>
        <v>0</v>
      </c>
      <c r="AV24" s="12">
        <f t="shared" si="29"/>
        <v>0</v>
      </c>
      <c r="AW24" s="12">
        <f t="shared" si="29"/>
        <v>0</v>
      </c>
      <c r="AX24" s="12">
        <f t="shared" si="25"/>
        <v>0</v>
      </c>
      <c r="BA24" s="19">
        <f t="shared" si="14"/>
        <v>23</v>
      </c>
      <c r="BB24" s="12">
        <f t="shared" si="30"/>
        <v>0</v>
      </c>
      <c r="BC24" s="12">
        <f t="shared" si="30"/>
        <v>0</v>
      </c>
      <c r="BD24" s="12">
        <f t="shared" si="30"/>
        <v>0</v>
      </c>
      <c r="BE24" s="12">
        <f t="shared" si="30"/>
        <v>0</v>
      </c>
      <c r="BF24" s="12">
        <f t="shared" si="30"/>
        <v>0</v>
      </c>
      <c r="BG24" s="12">
        <f t="shared" si="30"/>
        <v>0</v>
      </c>
      <c r="BH24" s="12">
        <f t="shared" si="30"/>
        <v>0</v>
      </c>
      <c r="BI24" s="12">
        <f t="shared" si="30"/>
        <v>0</v>
      </c>
      <c r="BJ24" s="12">
        <f t="shared" si="30"/>
        <v>0</v>
      </c>
      <c r="BK24" s="12">
        <f t="shared" si="30"/>
        <v>0</v>
      </c>
      <c r="BL24" s="12">
        <f t="shared" si="30"/>
        <v>0</v>
      </c>
      <c r="BM24" s="12">
        <f t="shared" si="30"/>
        <v>0</v>
      </c>
      <c r="BN24" s="12">
        <f t="shared" si="30"/>
        <v>0</v>
      </c>
      <c r="BO24" s="12">
        <f t="shared" si="30"/>
        <v>0</v>
      </c>
      <c r="BP24" s="12">
        <f t="shared" si="30"/>
        <v>0</v>
      </c>
      <c r="BQ24" s="12">
        <f t="shared" si="26"/>
        <v>0</v>
      </c>
      <c r="BT24" s="19">
        <f t="shared" si="15"/>
        <v>23</v>
      </c>
      <c r="BU24" s="12">
        <f t="shared" si="31"/>
        <v>0</v>
      </c>
      <c r="BV24" s="12">
        <f t="shared" si="31"/>
        <v>0</v>
      </c>
      <c r="BW24" s="12">
        <f t="shared" si="31"/>
        <v>0</v>
      </c>
      <c r="BX24" s="12">
        <f t="shared" si="31"/>
        <v>0</v>
      </c>
      <c r="BY24" s="12">
        <f t="shared" si="31"/>
        <v>0</v>
      </c>
      <c r="BZ24" s="12">
        <f t="shared" si="31"/>
        <v>0</v>
      </c>
      <c r="CA24" s="12">
        <f t="shared" si="31"/>
        <v>0</v>
      </c>
      <c r="CB24" s="12">
        <f t="shared" si="31"/>
        <v>0</v>
      </c>
      <c r="CC24" s="12">
        <f t="shared" si="31"/>
        <v>0</v>
      </c>
      <c r="CD24" s="12">
        <f t="shared" si="31"/>
        <v>0</v>
      </c>
      <c r="CE24" s="12">
        <f t="shared" si="31"/>
        <v>0</v>
      </c>
      <c r="CF24" s="12">
        <f t="shared" si="31"/>
        <v>0</v>
      </c>
      <c r="CG24" s="12">
        <f t="shared" si="31"/>
        <v>0</v>
      </c>
      <c r="CH24" s="12">
        <f t="shared" si="31"/>
        <v>0</v>
      </c>
      <c r="CI24" s="12">
        <f t="shared" si="31"/>
        <v>0</v>
      </c>
      <c r="CJ24" s="12">
        <f t="shared" si="27"/>
        <v>0</v>
      </c>
      <c r="CM24" s="19">
        <f t="shared" si="16"/>
        <v>23</v>
      </c>
      <c r="CN24" s="12">
        <f t="shared" si="32"/>
        <v>0</v>
      </c>
      <c r="CO24" s="12">
        <f t="shared" si="32"/>
        <v>0</v>
      </c>
      <c r="CP24" s="12">
        <f t="shared" si="32"/>
        <v>0</v>
      </c>
      <c r="CQ24" s="12">
        <f t="shared" si="32"/>
        <v>0</v>
      </c>
      <c r="CR24" s="12">
        <f t="shared" si="32"/>
        <v>0</v>
      </c>
      <c r="CS24" s="12">
        <f t="shared" si="32"/>
        <v>0</v>
      </c>
      <c r="CT24" s="12">
        <f t="shared" si="32"/>
        <v>0</v>
      </c>
      <c r="CU24" s="12">
        <f t="shared" si="32"/>
        <v>0</v>
      </c>
      <c r="CV24" s="12">
        <f t="shared" si="32"/>
        <v>0</v>
      </c>
      <c r="CW24" s="12">
        <f t="shared" si="32"/>
        <v>0</v>
      </c>
      <c r="CX24" s="12">
        <f t="shared" si="32"/>
        <v>0</v>
      </c>
      <c r="CY24" s="12">
        <f t="shared" si="32"/>
        <v>0</v>
      </c>
      <c r="CZ24" s="12">
        <f t="shared" si="32"/>
        <v>0</v>
      </c>
      <c r="DA24" s="12">
        <f t="shared" si="32"/>
        <v>0</v>
      </c>
      <c r="DB24" s="12">
        <f t="shared" si="32"/>
        <v>0</v>
      </c>
      <c r="DC24" s="12">
        <f t="shared" si="28"/>
        <v>0</v>
      </c>
      <c r="DF24" s="19">
        <f t="shared" si="17"/>
        <v>0</v>
      </c>
      <c r="DG24" s="19">
        <f t="shared" si="17"/>
        <v>0</v>
      </c>
      <c r="DH24" s="19">
        <f t="shared" si="17"/>
        <v>0</v>
      </c>
      <c r="DI24" s="19">
        <f t="shared" si="17"/>
        <v>0</v>
      </c>
      <c r="DJ24" s="19">
        <f t="shared" si="17"/>
        <v>0</v>
      </c>
      <c r="DK24" s="19">
        <f t="shared" si="17"/>
        <v>0</v>
      </c>
      <c r="DL24" s="19">
        <f t="shared" si="17"/>
        <v>0</v>
      </c>
      <c r="DM24" s="19">
        <f t="shared" si="17"/>
        <v>0</v>
      </c>
      <c r="DN24" s="19">
        <f t="shared" si="17"/>
        <v>0</v>
      </c>
      <c r="DO24" s="19">
        <f t="shared" si="17"/>
        <v>0</v>
      </c>
      <c r="DP24" s="19">
        <f t="shared" si="17"/>
        <v>0</v>
      </c>
      <c r="DQ24" s="19">
        <f t="shared" si="17"/>
        <v>0</v>
      </c>
      <c r="DR24" s="19">
        <f t="shared" si="17"/>
        <v>0</v>
      </c>
      <c r="DS24" s="19">
        <f t="shared" si="17"/>
        <v>0</v>
      </c>
      <c r="DT24" s="19">
        <f t="shared" si="17"/>
        <v>0</v>
      </c>
      <c r="DU24" s="19">
        <f t="shared" si="17"/>
        <v>0</v>
      </c>
      <c r="DX24" s="12" t="str">
        <f>IF(MOD('Game (5)'!$G24,2)=0,"hold","break")</f>
        <v>hold</v>
      </c>
      <c r="DY24" s="15" t="str">
        <f t="shared" si="18"/>
        <v>Op</v>
      </c>
      <c r="DZ24" s="15">
        <f t="shared" si="19"/>
        <v>0</v>
      </c>
      <c r="EA24" s="15">
        <f t="shared" si="10"/>
        <v>0</v>
      </c>
      <c r="EB24" s="15">
        <f t="shared" si="11"/>
        <v>0</v>
      </c>
      <c r="EC24" s="15">
        <f t="shared" si="20"/>
        <v>0</v>
      </c>
      <c r="ED24" s="20" t="str">
        <f t="shared" si="21"/>
        <v/>
      </c>
      <c r="EE24" s="20" t="str">
        <f t="shared" si="22"/>
        <v/>
      </c>
      <c r="EF24" s="20" t="str">
        <f t="shared" si="23"/>
        <v/>
      </c>
      <c r="EG24" s="20" t="str">
        <f t="shared" si="24"/>
        <v/>
      </c>
    </row>
    <row r="25" spans="1:137">
      <c r="A25" t="s">
        <v>112</v>
      </c>
      <c r="B25" s="2">
        <f>B20/B21</f>
        <v>0.56521739130434778</v>
      </c>
      <c r="F25" s="14">
        <v>24</v>
      </c>
      <c r="G25" s="16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Y25" s="15">
        <f t="shared" si="12"/>
        <v>0</v>
      </c>
      <c r="Z25" s="15" t="str">
        <f t="shared" si="4"/>
        <v/>
      </c>
      <c r="AB25" t="str">
        <f>O33</f>
        <v>Nate</v>
      </c>
      <c r="AC25" s="38">
        <f>O44</f>
        <v>32</v>
      </c>
      <c r="AD25" s="2">
        <f>O39</f>
        <v>0.5117647058823529</v>
      </c>
      <c r="AH25" s="19">
        <f t="shared" si="13"/>
        <v>24</v>
      </c>
      <c r="AI25" s="12">
        <f t="shared" si="29"/>
        <v>0</v>
      </c>
      <c r="AJ25" s="12">
        <f t="shared" si="29"/>
        <v>0</v>
      </c>
      <c r="AK25" s="12">
        <f t="shared" si="29"/>
        <v>0</v>
      </c>
      <c r="AL25" s="12">
        <f t="shared" si="29"/>
        <v>0</v>
      </c>
      <c r="AM25" s="12">
        <f t="shared" si="29"/>
        <v>0</v>
      </c>
      <c r="AN25" s="12">
        <f t="shared" si="29"/>
        <v>0</v>
      </c>
      <c r="AO25" s="12">
        <f t="shared" si="29"/>
        <v>0</v>
      </c>
      <c r="AP25" s="12">
        <f t="shared" si="29"/>
        <v>0</v>
      </c>
      <c r="AQ25" s="12">
        <f t="shared" si="29"/>
        <v>0</v>
      </c>
      <c r="AR25" s="12">
        <f t="shared" si="29"/>
        <v>0</v>
      </c>
      <c r="AS25" s="12">
        <f t="shared" si="29"/>
        <v>0</v>
      </c>
      <c r="AT25" s="12">
        <f t="shared" si="29"/>
        <v>0</v>
      </c>
      <c r="AU25" s="12">
        <f t="shared" si="29"/>
        <v>0</v>
      </c>
      <c r="AV25" s="12">
        <f t="shared" si="29"/>
        <v>0</v>
      </c>
      <c r="AW25" s="12">
        <f t="shared" si="29"/>
        <v>0</v>
      </c>
      <c r="AX25" s="12">
        <f t="shared" si="25"/>
        <v>0</v>
      </c>
      <c r="BA25" s="19">
        <f t="shared" si="14"/>
        <v>24</v>
      </c>
      <c r="BB25" s="12">
        <f t="shared" si="30"/>
        <v>0</v>
      </c>
      <c r="BC25" s="12">
        <f t="shared" si="30"/>
        <v>0</v>
      </c>
      <c r="BD25" s="12">
        <f t="shared" si="30"/>
        <v>0</v>
      </c>
      <c r="BE25" s="12">
        <f t="shared" si="30"/>
        <v>0</v>
      </c>
      <c r="BF25" s="12">
        <f t="shared" si="30"/>
        <v>0</v>
      </c>
      <c r="BG25" s="12">
        <f t="shared" si="30"/>
        <v>0</v>
      </c>
      <c r="BH25" s="12">
        <f t="shared" si="30"/>
        <v>0</v>
      </c>
      <c r="BI25" s="12">
        <f t="shared" si="30"/>
        <v>0</v>
      </c>
      <c r="BJ25" s="12">
        <f t="shared" si="30"/>
        <v>0</v>
      </c>
      <c r="BK25" s="12">
        <f t="shared" si="30"/>
        <v>0</v>
      </c>
      <c r="BL25" s="12">
        <f t="shared" si="30"/>
        <v>0</v>
      </c>
      <c r="BM25" s="12">
        <f t="shared" si="30"/>
        <v>0</v>
      </c>
      <c r="BN25" s="12">
        <f t="shared" si="30"/>
        <v>0</v>
      </c>
      <c r="BO25" s="12">
        <f t="shared" si="30"/>
        <v>0</v>
      </c>
      <c r="BP25" s="12">
        <f t="shared" si="30"/>
        <v>0</v>
      </c>
      <c r="BQ25" s="12">
        <f t="shared" si="26"/>
        <v>0</v>
      </c>
      <c r="BT25" s="19">
        <f t="shared" si="15"/>
        <v>24</v>
      </c>
      <c r="BU25" s="12">
        <f t="shared" si="31"/>
        <v>0</v>
      </c>
      <c r="BV25" s="12">
        <f t="shared" si="31"/>
        <v>0</v>
      </c>
      <c r="BW25" s="12">
        <f t="shared" si="31"/>
        <v>0</v>
      </c>
      <c r="BX25" s="12">
        <f t="shared" si="31"/>
        <v>0</v>
      </c>
      <c r="BY25" s="12">
        <f t="shared" si="31"/>
        <v>0</v>
      </c>
      <c r="BZ25" s="12">
        <f t="shared" si="31"/>
        <v>0</v>
      </c>
      <c r="CA25" s="12">
        <f t="shared" si="31"/>
        <v>0</v>
      </c>
      <c r="CB25" s="12">
        <f t="shared" si="31"/>
        <v>0</v>
      </c>
      <c r="CC25" s="12">
        <f t="shared" si="31"/>
        <v>0</v>
      </c>
      <c r="CD25" s="12">
        <f t="shared" si="31"/>
        <v>0</v>
      </c>
      <c r="CE25" s="12">
        <f t="shared" si="31"/>
        <v>0</v>
      </c>
      <c r="CF25" s="12">
        <f t="shared" si="31"/>
        <v>0</v>
      </c>
      <c r="CG25" s="12">
        <f t="shared" si="31"/>
        <v>0</v>
      </c>
      <c r="CH25" s="12">
        <f t="shared" si="31"/>
        <v>0</v>
      </c>
      <c r="CI25" s="12">
        <f t="shared" si="31"/>
        <v>0</v>
      </c>
      <c r="CJ25" s="12">
        <f t="shared" si="27"/>
        <v>0</v>
      </c>
      <c r="CM25" s="19">
        <f t="shared" si="16"/>
        <v>24</v>
      </c>
      <c r="CN25" s="12">
        <f t="shared" si="32"/>
        <v>0</v>
      </c>
      <c r="CO25" s="12">
        <f t="shared" si="32"/>
        <v>0</v>
      </c>
      <c r="CP25" s="12">
        <f t="shared" si="32"/>
        <v>0</v>
      </c>
      <c r="CQ25" s="12">
        <f t="shared" si="32"/>
        <v>0</v>
      </c>
      <c r="CR25" s="12">
        <f t="shared" si="32"/>
        <v>0</v>
      </c>
      <c r="CS25" s="12">
        <f t="shared" si="32"/>
        <v>0</v>
      </c>
      <c r="CT25" s="12">
        <f t="shared" si="32"/>
        <v>0</v>
      </c>
      <c r="CU25" s="12">
        <f t="shared" si="32"/>
        <v>0</v>
      </c>
      <c r="CV25" s="12">
        <f t="shared" si="32"/>
        <v>0</v>
      </c>
      <c r="CW25" s="12">
        <f t="shared" si="32"/>
        <v>0</v>
      </c>
      <c r="CX25" s="12">
        <f t="shared" si="32"/>
        <v>0</v>
      </c>
      <c r="CY25" s="12">
        <f t="shared" si="32"/>
        <v>0</v>
      </c>
      <c r="CZ25" s="12">
        <f t="shared" si="32"/>
        <v>0</v>
      </c>
      <c r="DA25" s="12">
        <f t="shared" si="32"/>
        <v>0</v>
      </c>
      <c r="DB25" s="12">
        <f t="shared" si="32"/>
        <v>0</v>
      </c>
      <c r="DC25" s="12">
        <f t="shared" si="28"/>
        <v>0</v>
      </c>
      <c r="DF25" s="19">
        <f t="shared" si="17"/>
        <v>0</v>
      </c>
      <c r="DG25" s="19">
        <f t="shared" si="17"/>
        <v>0</v>
      </c>
      <c r="DH25" s="19">
        <f t="shared" si="17"/>
        <v>0</v>
      </c>
      <c r="DI25" s="19">
        <f t="shared" si="17"/>
        <v>0</v>
      </c>
      <c r="DJ25" s="19">
        <f t="shared" si="17"/>
        <v>0</v>
      </c>
      <c r="DK25" s="19">
        <f t="shared" si="17"/>
        <v>0</v>
      </c>
      <c r="DL25" s="19">
        <f t="shared" si="17"/>
        <v>0</v>
      </c>
      <c r="DM25" s="19">
        <f t="shared" si="17"/>
        <v>0</v>
      </c>
      <c r="DN25" s="19">
        <f t="shared" si="17"/>
        <v>0</v>
      </c>
      <c r="DO25" s="19">
        <f t="shared" si="17"/>
        <v>0</v>
      </c>
      <c r="DP25" s="19">
        <f t="shared" si="17"/>
        <v>0</v>
      </c>
      <c r="DQ25" s="19">
        <f t="shared" si="17"/>
        <v>0</v>
      </c>
      <c r="DR25" s="19">
        <f t="shared" si="17"/>
        <v>0</v>
      </c>
      <c r="DS25" s="19">
        <f t="shared" si="17"/>
        <v>0</v>
      </c>
      <c r="DT25" s="19">
        <f t="shared" si="17"/>
        <v>0</v>
      </c>
      <c r="DU25" s="19">
        <f t="shared" si="17"/>
        <v>0</v>
      </c>
      <c r="DX25" s="15" t="str">
        <f>IF(MOD('Game (5)'!$G25,2)=0,"hold","break")</f>
        <v>hold</v>
      </c>
      <c r="DY25" s="15" t="str">
        <f t="shared" si="18"/>
        <v>Us</v>
      </c>
      <c r="DZ25" s="15">
        <f t="shared" si="19"/>
        <v>0</v>
      </c>
      <c r="EA25" s="15">
        <f t="shared" si="10"/>
        <v>0</v>
      </c>
      <c r="EB25" s="15">
        <f t="shared" si="11"/>
        <v>0</v>
      </c>
      <c r="EC25" s="15">
        <f t="shared" si="20"/>
        <v>0</v>
      </c>
      <c r="ED25" s="20" t="str">
        <f t="shared" si="21"/>
        <v/>
      </c>
      <c r="EE25" s="20" t="str">
        <f t="shared" si="22"/>
        <v/>
      </c>
      <c r="EF25" s="20" t="str">
        <f t="shared" si="23"/>
        <v/>
      </c>
      <c r="EG25" s="20" t="str">
        <f t="shared" si="24"/>
        <v/>
      </c>
    </row>
    <row r="26" spans="1:137">
      <c r="A26" t="s">
        <v>114</v>
      </c>
      <c r="B26" s="2">
        <f>B18/B22</f>
        <v>0.29166666666666669</v>
      </c>
      <c r="F26" s="11">
        <v>25</v>
      </c>
      <c r="G26" s="13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Y26" s="12">
        <f t="shared" si="12"/>
        <v>0</v>
      </c>
      <c r="Z26" s="12" t="str">
        <f t="shared" si="4"/>
        <v/>
      </c>
      <c r="AB26" t="str">
        <f>P33</f>
        <v>Matt</v>
      </c>
      <c r="AC26" s="38">
        <f>P44</f>
        <v>29</v>
      </c>
      <c r="AD26" s="2">
        <f>P39</f>
        <v>-0.12222222222222223</v>
      </c>
      <c r="AH26" s="19">
        <f t="shared" si="13"/>
        <v>25</v>
      </c>
      <c r="AI26" s="12">
        <f t="shared" si="29"/>
        <v>0</v>
      </c>
      <c r="AJ26" s="12">
        <f t="shared" si="29"/>
        <v>0</v>
      </c>
      <c r="AK26" s="12">
        <f t="shared" si="29"/>
        <v>0</v>
      </c>
      <c r="AL26" s="12">
        <f t="shared" si="29"/>
        <v>0</v>
      </c>
      <c r="AM26" s="12">
        <f t="shared" si="29"/>
        <v>0</v>
      </c>
      <c r="AN26" s="12">
        <f t="shared" si="29"/>
        <v>0</v>
      </c>
      <c r="AO26" s="12">
        <f t="shared" si="29"/>
        <v>0</v>
      </c>
      <c r="AP26" s="12">
        <f t="shared" si="29"/>
        <v>0</v>
      </c>
      <c r="AQ26" s="12">
        <f t="shared" si="29"/>
        <v>0</v>
      </c>
      <c r="AR26" s="12">
        <f t="shared" si="29"/>
        <v>0</v>
      </c>
      <c r="AS26" s="12">
        <f t="shared" si="29"/>
        <v>0</v>
      </c>
      <c r="AT26" s="12">
        <f t="shared" si="29"/>
        <v>0</v>
      </c>
      <c r="AU26" s="12">
        <f t="shared" si="29"/>
        <v>0</v>
      </c>
      <c r="AV26" s="12">
        <f t="shared" si="29"/>
        <v>0</v>
      </c>
      <c r="AW26" s="12">
        <f t="shared" si="29"/>
        <v>0</v>
      </c>
      <c r="AX26" s="12">
        <f t="shared" si="25"/>
        <v>0</v>
      </c>
      <c r="BA26" s="19">
        <f t="shared" si="14"/>
        <v>25</v>
      </c>
      <c r="BB26" s="12">
        <f t="shared" si="30"/>
        <v>0</v>
      </c>
      <c r="BC26" s="12">
        <f t="shared" si="30"/>
        <v>0</v>
      </c>
      <c r="BD26" s="12">
        <f t="shared" si="30"/>
        <v>0</v>
      </c>
      <c r="BE26" s="12">
        <f t="shared" si="30"/>
        <v>0</v>
      </c>
      <c r="BF26" s="12">
        <f t="shared" si="30"/>
        <v>0</v>
      </c>
      <c r="BG26" s="12">
        <f t="shared" si="30"/>
        <v>0</v>
      </c>
      <c r="BH26" s="12">
        <f t="shared" si="30"/>
        <v>0</v>
      </c>
      <c r="BI26" s="12">
        <f t="shared" si="30"/>
        <v>0</v>
      </c>
      <c r="BJ26" s="12">
        <f t="shared" si="30"/>
        <v>0</v>
      </c>
      <c r="BK26" s="12">
        <f t="shared" si="30"/>
        <v>0</v>
      </c>
      <c r="BL26" s="12">
        <f t="shared" si="30"/>
        <v>0</v>
      </c>
      <c r="BM26" s="12">
        <f t="shared" si="30"/>
        <v>0</v>
      </c>
      <c r="BN26" s="12">
        <f t="shared" si="30"/>
        <v>0</v>
      </c>
      <c r="BO26" s="12">
        <f t="shared" si="30"/>
        <v>0</v>
      </c>
      <c r="BP26" s="12">
        <f t="shared" si="30"/>
        <v>0</v>
      </c>
      <c r="BQ26" s="12">
        <f t="shared" si="26"/>
        <v>0</v>
      </c>
      <c r="BT26" s="19">
        <f t="shared" si="15"/>
        <v>25</v>
      </c>
      <c r="BU26" s="12">
        <f t="shared" si="31"/>
        <v>0</v>
      </c>
      <c r="BV26" s="12">
        <f t="shared" si="31"/>
        <v>0</v>
      </c>
      <c r="BW26" s="12">
        <f t="shared" si="31"/>
        <v>0</v>
      </c>
      <c r="BX26" s="12">
        <f t="shared" si="31"/>
        <v>0</v>
      </c>
      <c r="BY26" s="12">
        <f t="shared" si="31"/>
        <v>0</v>
      </c>
      <c r="BZ26" s="12">
        <f t="shared" si="31"/>
        <v>0</v>
      </c>
      <c r="CA26" s="12">
        <f t="shared" si="31"/>
        <v>0</v>
      </c>
      <c r="CB26" s="12">
        <f t="shared" si="31"/>
        <v>0</v>
      </c>
      <c r="CC26" s="12">
        <f t="shared" si="31"/>
        <v>0</v>
      </c>
      <c r="CD26" s="12">
        <f t="shared" si="31"/>
        <v>0</v>
      </c>
      <c r="CE26" s="12">
        <f t="shared" si="31"/>
        <v>0</v>
      </c>
      <c r="CF26" s="12">
        <f t="shared" si="31"/>
        <v>0</v>
      </c>
      <c r="CG26" s="12">
        <f t="shared" si="31"/>
        <v>0</v>
      </c>
      <c r="CH26" s="12">
        <f t="shared" si="31"/>
        <v>0</v>
      </c>
      <c r="CI26" s="12">
        <f t="shared" si="31"/>
        <v>0</v>
      </c>
      <c r="CJ26" s="12">
        <f t="shared" si="27"/>
        <v>0</v>
      </c>
      <c r="CM26" s="19">
        <f t="shared" si="16"/>
        <v>25</v>
      </c>
      <c r="CN26" s="12">
        <f t="shared" si="32"/>
        <v>0</v>
      </c>
      <c r="CO26" s="12">
        <f t="shared" si="32"/>
        <v>0</v>
      </c>
      <c r="CP26" s="12">
        <f t="shared" si="32"/>
        <v>0</v>
      </c>
      <c r="CQ26" s="12">
        <f t="shared" si="32"/>
        <v>0</v>
      </c>
      <c r="CR26" s="12">
        <f t="shared" si="32"/>
        <v>0</v>
      </c>
      <c r="CS26" s="12">
        <f t="shared" si="32"/>
        <v>0</v>
      </c>
      <c r="CT26" s="12">
        <f t="shared" si="32"/>
        <v>0</v>
      </c>
      <c r="CU26" s="12">
        <f t="shared" si="32"/>
        <v>0</v>
      </c>
      <c r="CV26" s="12">
        <f t="shared" si="32"/>
        <v>0</v>
      </c>
      <c r="CW26" s="12">
        <f t="shared" si="32"/>
        <v>0</v>
      </c>
      <c r="CX26" s="12">
        <f t="shared" si="32"/>
        <v>0</v>
      </c>
      <c r="CY26" s="12">
        <f t="shared" si="32"/>
        <v>0</v>
      </c>
      <c r="CZ26" s="12">
        <f t="shared" si="32"/>
        <v>0</v>
      </c>
      <c r="DA26" s="12">
        <f t="shared" si="32"/>
        <v>0</v>
      </c>
      <c r="DB26" s="12">
        <f t="shared" si="32"/>
        <v>0</v>
      </c>
      <c r="DC26" s="12">
        <f t="shared" si="28"/>
        <v>0</v>
      </c>
      <c r="DF26" s="19">
        <f t="shared" si="17"/>
        <v>0</v>
      </c>
      <c r="DG26" s="19">
        <f t="shared" si="17"/>
        <v>0</v>
      </c>
      <c r="DH26" s="19">
        <f t="shared" si="17"/>
        <v>0</v>
      </c>
      <c r="DI26" s="19">
        <f t="shared" si="17"/>
        <v>0</v>
      </c>
      <c r="DJ26" s="19">
        <f t="shared" si="17"/>
        <v>0</v>
      </c>
      <c r="DK26" s="19">
        <f t="shared" si="17"/>
        <v>0</v>
      </c>
      <c r="DL26" s="19">
        <f t="shared" si="17"/>
        <v>0</v>
      </c>
      <c r="DM26" s="19">
        <f t="shared" si="17"/>
        <v>0</v>
      </c>
      <c r="DN26" s="19">
        <f t="shared" si="17"/>
        <v>0</v>
      </c>
      <c r="DO26" s="19">
        <f t="shared" si="17"/>
        <v>0</v>
      </c>
      <c r="DP26" s="19">
        <f t="shared" si="17"/>
        <v>0</v>
      </c>
      <c r="DQ26" s="19">
        <f t="shared" si="17"/>
        <v>0</v>
      </c>
      <c r="DR26" s="19">
        <f t="shared" si="17"/>
        <v>0</v>
      </c>
      <c r="DS26" s="19">
        <f t="shared" si="17"/>
        <v>0</v>
      </c>
      <c r="DT26" s="19">
        <f t="shared" si="17"/>
        <v>0</v>
      </c>
      <c r="DU26" s="19">
        <f t="shared" si="17"/>
        <v>0</v>
      </c>
      <c r="DX26" s="12" t="str">
        <f>IF(MOD('Game (5)'!$G26,2)=0,"hold","break")</f>
        <v>hold</v>
      </c>
      <c r="DY26" s="15" t="str">
        <f t="shared" si="18"/>
        <v>Op</v>
      </c>
      <c r="DZ26" s="15">
        <f t="shared" si="19"/>
        <v>0</v>
      </c>
      <c r="EA26" s="15">
        <f t="shared" si="10"/>
        <v>0</v>
      </c>
      <c r="EB26" s="15">
        <f t="shared" si="11"/>
        <v>0</v>
      </c>
      <c r="EC26" s="15">
        <f t="shared" si="20"/>
        <v>0</v>
      </c>
      <c r="ED26" s="20" t="str">
        <f t="shared" si="21"/>
        <v/>
      </c>
      <c r="EE26" s="20" t="str">
        <f t="shared" si="22"/>
        <v/>
      </c>
      <c r="EF26" s="20" t="str">
        <f t="shared" si="23"/>
        <v/>
      </c>
      <c r="EG26" s="20" t="str">
        <f t="shared" si="24"/>
        <v/>
      </c>
    </row>
    <row r="27" spans="1:137">
      <c r="A27" t="s">
        <v>116</v>
      </c>
      <c r="B27" s="2">
        <f>B19/B22</f>
        <v>0.70833333333333337</v>
      </c>
      <c r="F27" s="14">
        <v>26</v>
      </c>
      <c r="G27" s="16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Y27" s="15">
        <f t="shared" si="12"/>
        <v>0</v>
      </c>
      <c r="Z27" s="15" t="str">
        <f t="shared" si="4"/>
        <v/>
      </c>
      <c r="AB27" t="str">
        <f>Q33</f>
        <v>Player</v>
      </c>
      <c r="AC27" s="38">
        <f>Q44</f>
        <v>0</v>
      </c>
      <c r="AD27" s="2">
        <f>Q39</f>
        <v>-0.14311594202898548</v>
      </c>
      <c r="AH27" s="19">
        <f t="shared" si="13"/>
        <v>26</v>
      </c>
      <c r="AI27" s="12">
        <f t="shared" si="29"/>
        <v>0</v>
      </c>
      <c r="AJ27" s="12">
        <f t="shared" si="29"/>
        <v>0</v>
      </c>
      <c r="AK27" s="12">
        <f t="shared" si="29"/>
        <v>0</v>
      </c>
      <c r="AL27" s="12">
        <f t="shared" si="29"/>
        <v>0</v>
      </c>
      <c r="AM27" s="12">
        <f t="shared" si="29"/>
        <v>0</v>
      </c>
      <c r="AN27" s="12">
        <f t="shared" si="29"/>
        <v>0</v>
      </c>
      <c r="AO27" s="12">
        <f t="shared" si="29"/>
        <v>0</v>
      </c>
      <c r="AP27" s="12">
        <f t="shared" si="29"/>
        <v>0</v>
      </c>
      <c r="AQ27" s="12">
        <f t="shared" si="29"/>
        <v>0</v>
      </c>
      <c r="AR27" s="12">
        <f t="shared" si="29"/>
        <v>0</v>
      </c>
      <c r="AS27" s="12">
        <f t="shared" si="29"/>
        <v>0</v>
      </c>
      <c r="AT27" s="12">
        <f t="shared" si="29"/>
        <v>0</v>
      </c>
      <c r="AU27" s="12">
        <f t="shared" si="29"/>
        <v>0</v>
      </c>
      <c r="AV27" s="12">
        <f t="shared" si="29"/>
        <v>0</v>
      </c>
      <c r="AW27" s="12">
        <f t="shared" si="29"/>
        <v>0</v>
      </c>
      <c r="AX27" s="12">
        <f t="shared" si="25"/>
        <v>0</v>
      </c>
      <c r="BA27" s="19">
        <f t="shared" si="14"/>
        <v>26</v>
      </c>
      <c r="BB27" s="12">
        <f t="shared" si="30"/>
        <v>0</v>
      </c>
      <c r="BC27" s="12">
        <f t="shared" si="30"/>
        <v>0</v>
      </c>
      <c r="BD27" s="12">
        <f t="shared" si="30"/>
        <v>0</v>
      </c>
      <c r="BE27" s="12">
        <f t="shared" si="30"/>
        <v>0</v>
      </c>
      <c r="BF27" s="12">
        <f t="shared" si="30"/>
        <v>0</v>
      </c>
      <c r="BG27" s="12">
        <f t="shared" si="30"/>
        <v>0</v>
      </c>
      <c r="BH27" s="12">
        <f t="shared" si="30"/>
        <v>0</v>
      </c>
      <c r="BI27" s="12">
        <f t="shared" si="30"/>
        <v>0</v>
      </c>
      <c r="BJ27" s="12">
        <f t="shared" si="30"/>
        <v>0</v>
      </c>
      <c r="BK27" s="12">
        <f t="shared" si="30"/>
        <v>0</v>
      </c>
      <c r="BL27" s="12">
        <f t="shared" si="30"/>
        <v>0</v>
      </c>
      <c r="BM27" s="12">
        <f t="shared" si="30"/>
        <v>0</v>
      </c>
      <c r="BN27" s="12">
        <f t="shared" si="30"/>
        <v>0</v>
      </c>
      <c r="BO27" s="12">
        <f t="shared" si="30"/>
        <v>0</v>
      </c>
      <c r="BP27" s="12">
        <f t="shared" si="30"/>
        <v>0</v>
      </c>
      <c r="BQ27" s="12">
        <f t="shared" si="26"/>
        <v>0</v>
      </c>
      <c r="BT27" s="19">
        <f t="shared" si="15"/>
        <v>26</v>
      </c>
      <c r="BU27" s="12">
        <f t="shared" si="31"/>
        <v>0</v>
      </c>
      <c r="BV27" s="12">
        <f t="shared" si="31"/>
        <v>0</v>
      </c>
      <c r="BW27" s="12">
        <f t="shared" si="31"/>
        <v>0</v>
      </c>
      <c r="BX27" s="12">
        <f t="shared" si="31"/>
        <v>0</v>
      </c>
      <c r="BY27" s="12">
        <f t="shared" si="31"/>
        <v>0</v>
      </c>
      <c r="BZ27" s="12">
        <f t="shared" si="31"/>
        <v>0</v>
      </c>
      <c r="CA27" s="12">
        <f t="shared" si="31"/>
        <v>0</v>
      </c>
      <c r="CB27" s="12">
        <f t="shared" si="31"/>
        <v>0</v>
      </c>
      <c r="CC27" s="12">
        <f t="shared" si="31"/>
        <v>0</v>
      </c>
      <c r="CD27" s="12">
        <f t="shared" si="31"/>
        <v>0</v>
      </c>
      <c r="CE27" s="12">
        <f t="shared" si="31"/>
        <v>0</v>
      </c>
      <c r="CF27" s="12">
        <f t="shared" si="31"/>
        <v>0</v>
      </c>
      <c r="CG27" s="12">
        <f t="shared" si="31"/>
        <v>0</v>
      </c>
      <c r="CH27" s="12">
        <f t="shared" si="31"/>
        <v>0</v>
      </c>
      <c r="CI27" s="12">
        <f t="shared" si="31"/>
        <v>0</v>
      </c>
      <c r="CJ27" s="12">
        <f t="shared" si="27"/>
        <v>0</v>
      </c>
      <c r="CM27" s="19">
        <f t="shared" si="16"/>
        <v>26</v>
      </c>
      <c r="CN27" s="12">
        <f t="shared" si="32"/>
        <v>0</v>
      </c>
      <c r="CO27" s="12">
        <f t="shared" si="32"/>
        <v>0</v>
      </c>
      <c r="CP27" s="12">
        <f t="shared" si="32"/>
        <v>0</v>
      </c>
      <c r="CQ27" s="12">
        <f t="shared" si="32"/>
        <v>0</v>
      </c>
      <c r="CR27" s="12">
        <f t="shared" si="32"/>
        <v>0</v>
      </c>
      <c r="CS27" s="12">
        <f t="shared" si="32"/>
        <v>0</v>
      </c>
      <c r="CT27" s="12">
        <f t="shared" si="32"/>
        <v>0</v>
      </c>
      <c r="CU27" s="12">
        <f t="shared" si="32"/>
        <v>0</v>
      </c>
      <c r="CV27" s="12">
        <f t="shared" si="32"/>
        <v>0</v>
      </c>
      <c r="CW27" s="12">
        <f t="shared" si="32"/>
        <v>0</v>
      </c>
      <c r="CX27" s="12">
        <f t="shared" si="32"/>
        <v>0</v>
      </c>
      <c r="CY27" s="12">
        <f t="shared" si="32"/>
        <v>0</v>
      </c>
      <c r="CZ27" s="12">
        <f t="shared" si="32"/>
        <v>0</v>
      </c>
      <c r="DA27" s="12">
        <f t="shared" si="32"/>
        <v>0</v>
      </c>
      <c r="DB27" s="12">
        <f t="shared" si="32"/>
        <v>0</v>
      </c>
      <c r="DC27" s="12">
        <f t="shared" si="28"/>
        <v>0</v>
      </c>
      <c r="DF27" s="19">
        <f t="shared" si="17"/>
        <v>0</v>
      </c>
      <c r="DG27" s="19">
        <f t="shared" si="17"/>
        <v>0</v>
      </c>
      <c r="DH27" s="19">
        <f t="shared" si="17"/>
        <v>0</v>
      </c>
      <c r="DI27" s="19">
        <f t="shared" si="17"/>
        <v>0</v>
      </c>
      <c r="DJ27" s="19">
        <f t="shared" si="17"/>
        <v>0</v>
      </c>
      <c r="DK27" s="19">
        <f t="shared" si="17"/>
        <v>0</v>
      </c>
      <c r="DL27" s="19">
        <f t="shared" si="17"/>
        <v>0</v>
      </c>
      <c r="DM27" s="19">
        <f t="shared" si="17"/>
        <v>0</v>
      </c>
      <c r="DN27" s="19">
        <f t="shared" si="17"/>
        <v>0</v>
      </c>
      <c r="DO27" s="19">
        <f t="shared" si="17"/>
        <v>0</v>
      </c>
      <c r="DP27" s="19">
        <f t="shared" si="17"/>
        <v>0</v>
      </c>
      <c r="DQ27" s="19">
        <f t="shared" si="17"/>
        <v>0</v>
      </c>
      <c r="DR27" s="19">
        <f t="shared" si="17"/>
        <v>0</v>
      </c>
      <c r="DS27" s="19">
        <f t="shared" si="17"/>
        <v>0</v>
      </c>
      <c r="DT27" s="19">
        <f t="shared" si="17"/>
        <v>0</v>
      </c>
      <c r="DU27" s="19">
        <f t="shared" si="17"/>
        <v>0</v>
      </c>
      <c r="DX27" s="15" t="str">
        <f>IF(MOD('Game (5)'!$G27,2)=0,"hold","break")</f>
        <v>hold</v>
      </c>
      <c r="DY27" s="15" t="str">
        <f t="shared" si="18"/>
        <v>Us</v>
      </c>
      <c r="DZ27" s="15">
        <f t="shared" si="19"/>
        <v>0</v>
      </c>
      <c r="EA27" s="15">
        <f t="shared" si="10"/>
        <v>0</v>
      </c>
      <c r="EB27" s="15">
        <f t="shared" si="11"/>
        <v>0</v>
      </c>
      <c r="EC27" s="15">
        <f t="shared" si="20"/>
        <v>0</v>
      </c>
      <c r="ED27" s="20" t="str">
        <f t="shared" si="21"/>
        <v/>
      </c>
      <c r="EE27" s="20" t="str">
        <f t="shared" si="22"/>
        <v/>
      </c>
      <c r="EF27" s="20" t="str">
        <f t="shared" si="23"/>
        <v/>
      </c>
      <c r="EG27" s="20" t="str">
        <f t="shared" si="24"/>
        <v/>
      </c>
    </row>
    <row r="28" spans="1:137">
      <c r="F28" s="11">
        <v>27</v>
      </c>
      <c r="G28" s="13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Y28" s="12">
        <f t="shared" si="12"/>
        <v>0</v>
      </c>
      <c r="Z28" s="12" t="str">
        <f t="shared" si="4"/>
        <v/>
      </c>
      <c r="AB28" t="str">
        <f>R33</f>
        <v>Player</v>
      </c>
      <c r="AC28" s="38">
        <f>R44</f>
        <v>0</v>
      </c>
      <c r="AD28" s="2">
        <f>R39</f>
        <v>-0.14311594202898548</v>
      </c>
      <c r="AH28" s="19">
        <f t="shared" si="13"/>
        <v>27</v>
      </c>
      <c r="AI28" s="12">
        <f t="shared" si="29"/>
        <v>0</v>
      </c>
      <c r="AJ28" s="12">
        <f t="shared" si="29"/>
        <v>0</v>
      </c>
      <c r="AK28" s="12">
        <f t="shared" si="29"/>
        <v>0</v>
      </c>
      <c r="AL28" s="12">
        <f t="shared" si="29"/>
        <v>0</v>
      </c>
      <c r="AM28" s="12">
        <f t="shared" si="29"/>
        <v>0</v>
      </c>
      <c r="AN28" s="12">
        <f t="shared" si="29"/>
        <v>0</v>
      </c>
      <c r="AO28" s="12">
        <f t="shared" si="29"/>
        <v>0</v>
      </c>
      <c r="AP28" s="12">
        <f t="shared" si="29"/>
        <v>0</v>
      </c>
      <c r="AQ28" s="12">
        <f t="shared" si="29"/>
        <v>0</v>
      </c>
      <c r="AR28" s="12">
        <f t="shared" si="29"/>
        <v>0</v>
      </c>
      <c r="AS28" s="12">
        <f t="shared" si="29"/>
        <v>0</v>
      </c>
      <c r="AT28" s="12">
        <f t="shared" si="29"/>
        <v>0</v>
      </c>
      <c r="AU28" s="12">
        <f t="shared" si="29"/>
        <v>0</v>
      </c>
      <c r="AV28" s="12">
        <f t="shared" si="29"/>
        <v>0</v>
      </c>
      <c r="AW28" s="12">
        <f t="shared" si="29"/>
        <v>0</v>
      </c>
      <c r="AX28" s="12">
        <f t="shared" si="25"/>
        <v>0</v>
      </c>
      <c r="BA28" s="19">
        <f t="shared" si="14"/>
        <v>27</v>
      </c>
      <c r="BB28" s="12">
        <f t="shared" si="30"/>
        <v>0</v>
      </c>
      <c r="BC28" s="12">
        <f t="shared" si="30"/>
        <v>0</v>
      </c>
      <c r="BD28" s="12">
        <f t="shared" si="30"/>
        <v>0</v>
      </c>
      <c r="BE28" s="12">
        <f t="shared" si="30"/>
        <v>0</v>
      </c>
      <c r="BF28" s="12">
        <f t="shared" si="30"/>
        <v>0</v>
      </c>
      <c r="BG28" s="12">
        <f t="shared" si="30"/>
        <v>0</v>
      </c>
      <c r="BH28" s="12">
        <f t="shared" si="30"/>
        <v>0</v>
      </c>
      <c r="BI28" s="12">
        <f t="shared" si="30"/>
        <v>0</v>
      </c>
      <c r="BJ28" s="12">
        <f t="shared" si="30"/>
        <v>0</v>
      </c>
      <c r="BK28" s="12">
        <f t="shared" si="30"/>
        <v>0</v>
      </c>
      <c r="BL28" s="12">
        <f t="shared" si="30"/>
        <v>0</v>
      </c>
      <c r="BM28" s="12">
        <f t="shared" si="30"/>
        <v>0</v>
      </c>
      <c r="BN28" s="12">
        <f t="shared" si="30"/>
        <v>0</v>
      </c>
      <c r="BO28" s="12">
        <f t="shared" si="30"/>
        <v>0</v>
      </c>
      <c r="BP28" s="12">
        <f t="shared" si="30"/>
        <v>0</v>
      </c>
      <c r="BQ28" s="12">
        <f t="shared" si="26"/>
        <v>0</v>
      </c>
      <c r="BT28" s="19">
        <f t="shared" si="15"/>
        <v>27</v>
      </c>
      <c r="BU28" s="12">
        <f t="shared" si="31"/>
        <v>0</v>
      </c>
      <c r="BV28" s="12">
        <f t="shared" si="31"/>
        <v>0</v>
      </c>
      <c r="BW28" s="12">
        <f t="shared" si="31"/>
        <v>0</v>
      </c>
      <c r="BX28" s="12">
        <f t="shared" si="31"/>
        <v>0</v>
      </c>
      <c r="BY28" s="12">
        <f t="shared" si="31"/>
        <v>0</v>
      </c>
      <c r="BZ28" s="12">
        <f t="shared" si="31"/>
        <v>0</v>
      </c>
      <c r="CA28" s="12">
        <f t="shared" si="31"/>
        <v>0</v>
      </c>
      <c r="CB28" s="12">
        <f t="shared" si="31"/>
        <v>0</v>
      </c>
      <c r="CC28" s="12">
        <f t="shared" si="31"/>
        <v>0</v>
      </c>
      <c r="CD28" s="12">
        <f t="shared" si="31"/>
        <v>0</v>
      </c>
      <c r="CE28" s="12">
        <f t="shared" si="31"/>
        <v>0</v>
      </c>
      <c r="CF28" s="12">
        <f t="shared" si="31"/>
        <v>0</v>
      </c>
      <c r="CG28" s="12">
        <f t="shared" si="31"/>
        <v>0</v>
      </c>
      <c r="CH28" s="12">
        <f t="shared" si="31"/>
        <v>0</v>
      </c>
      <c r="CI28" s="12">
        <f t="shared" si="31"/>
        <v>0</v>
      </c>
      <c r="CJ28" s="12">
        <f t="shared" si="27"/>
        <v>0</v>
      </c>
      <c r="CM28" s="19">
        <f t="shared" si="16"/>
        <v>27</v>
      </c>
      <c r="CN28" s="12">
        <f t="shared" si="32"/>
        <v>0</v>
      </c>
      <c r="CO28" s="12">
        <f t="shared" si="32"/>
        <v>0</v>
      </c>
      <c r="CP28" s="12">
        <f t="shared" si="32"/>
        <v>0</v>
      </c>
      <c r="CQ28" s="12">
        <f t="shared" si="32"/>
        <v>0</v>
      </c>
      <c r="CR28" s="12">
        <f t="shared" si="32"/>
        <v>0</v>
      </c>
      <c r="CS28" s="12">
        <f t="shared" si="32"/>
        <v>0</v>
      </c>
      <c r="CT28" s="12">
        <f t="shared" si="32"/>
        <v>0</v>
      </c>
      <c r="CU28" s="12">
        <f t="shared" si="32"/>
        <v>0</v>
      </c>
      <c r="CV28" s="12">
        <f t="shared" si="32"/>
        <v>0</v>
      </c>
      <c r="CW28" s="12">
        <f t="shared" si="32"/>
        <v>0</v>
      </c>
      <c r="CX28" s="12">
        <f t="shared" si="32"/>
        <v>0</v>
      </c>
      <c r="CY28" s="12">
        <f t="shared" si="32"/>
        <v>0</v>
      </c>
      <c r="CZ28" s="12">
        <f t="shared" si="32"/>
        <v>0</v>
      </c>
      <c r="DA28" s="12">
        <f t="shared" si="32"/>
        <v>0</v>
      </c>
      <c r="DB28" s="12">
        <f t="shared" si="32"/>
        <v>0</v>
      </c>
      <c r="DC28" s="12">
        <f t="shared" si="28"/>
        <v>0</v>
      </c>
      <c r="DF28" s="19">
        <f t="shared" si="17"/>
        <v>0</v>
      </c>
      <c r="DG28" s="19">
        <f t="shared" si="17"/>
        <v>0</v>
      </c>
      <c r="DH28" s="19">
        <f t="shared" si="17"/>
        <v>0</v>
      </c>
      <c r="DI28" s="19">
        <f t="shared" si="17"/>
        <v>0</v>
      </c>
      <c r="DJ28" s="19">
        <f t="shared" si="17"/>
        <v>0</v>
      </c>
      <c r="DK28" s="19">
        <f t="shared" si="17"/>
        <v>0</v>
      </c>
      <c r="DL28" s="19">
        <f t="shared" si="17"/>
        <v>0</v>
      </c>
      <c r="DM28" s="19">
        <f t="shared" si="17"/>
        <v>0</v>
      </c>
      <c r="DN28" s="19">
        <f t="shared" si="17"/>
        <v>0</v>
      </c>
      <c r="DO28" s="19">
        <f t="shared" si="17"/>
        <v>0</v>
      </c>
      <c r="DP28" s="19">
        <f t="shared" si="17"/>
        <v>0</v>
      </c>
      <c r="DQ28" s="19">
        <f t="shared" si="17"/>
        <v>0</v>
      </c>
      <c r="DR28" s="19">
        <f t="shared" si="17"/>
        <v>0</v>
      </c>
      <c r="DS28" s="19">
        <f t="shared" si="17"/>
        <v>0</v>
      </c>
      <c r="DT28" s="19">
        <f t="shared" si="17"/>
        <v>0</v>
      </c>
      <c r="DU28" s="19">
        <f t="shared" si="17"/>
        <v>0</v>
      </c>
      <c r="DX28" s="12" t="str">
        <f>IF(MOD('Game (5)'!$G28,2)=0,"hold","break")</f>
        <v>hold</v>
      </c>
      <c r="DY28" s="15" t="str">
        <f t="shared" si="18"/>
        <v>Op</v>
      </c>
      <c r="DZ28" s="15">
        <f t="shared" si="19"/>
        <v>0</v>
      </c>
      <c r="EA28" s="15">
        <f t="shared" si="10"/>
        <v>0</v>
      </c>
      <c r="EB28" s="15">
        <f t="shared" si="11"/>
        <v>0</v>
      </c>
      <c r="EC28" s="15">
        <f t="shared" si="20"/>
        <v>0</v>
      </c>
      <c r="ED28" s="20" t="str">
        <f t="shared" si="21"/>
        <v/>
      </c>
      <c r="EE28" s="20" t="str">
        <f t="shared" si="22"/>
        <v/>
      </c>
      <c r="EF28" s="20" t="str">
        <f t="shared" si="23"/>
        <v/>
      </c>
      <c r="EG28" s="20" t="str">
        <f t="shared" si="24"/>
        <v/>
      </c>
    </row>
    <row r="29" spans="1:137">
      <c r="A29" t="s">
        <v>118</v>
      </c>
      <c r="B29" s="3">
        <f>$B$13/2*B24</f>
        <v>10.217391304347826</v>
      </c>
      <c r="F29" s="14">
        <v>28</v>
      </c>
      <c r="G29" s="16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Y29" s="15">
        <f t="shared" si="12"/>
        <v>0</v>
      </c>
      <c r="Z29" s="15" t="str">
        <f t="shared" si="4"/>
        <v/>
      </c>
      <c r="AB29" t="str">
        <f>S33</f>
        <v>Player</v>
      </c>
      <c r="AC29" s="38">
        <f>S44</f>
        <v>0</v>
      </c>
      <c r="AD29" s="2">
        <f>S39</f>
        <v>-0.14311594202898548</v>
      </c>
      <c r="AH29" s="19">
        <f t="shared" si="13"/>
        <v>28</v>
      </c>
      <c r="AI29" s="12">
        <f t="shared" si="29"/>
        <v>0</v>
      </c>
      <c r="AJ29" s="12">
        <f t="shared" si="29"/>
        <v>0</v>
      </c>
      <c r="AK29" s="12">
        <f t="shared" si="29"/>
        <v>0</v>
      </c>
      <c r="AL29" s="12">
        <f t="shared" si="29"/>
        <v>0</v>
      </c>
      <c r="AM29" s="12">
        <f t="shared" si="29"/>
        <v>0</v>
      </c>
      <c r="AN29" s="12">
        <f t="shared" si="29"/>
        <v>0</v>
      </c>
      <c r="AO29" s="12">
        <f t="shared" si="29"/>
        <v>0</v>
      </c>
      <c r="AP29" s="12">
        <f t="shared" si="29"/>
        <v>0</v>
      </c>
      <c r="AQ29" s="12">
        <f t="shared" si="29"/>
        <v>0</v>
      </c>
      <c r="AR29" s="12">
        <f t="shared" si="29"/>
        <v>0</v>
      </c>
      <c r="AS29" s="12">
        <f t="shared" si="29"/>
        <v>0</v>
      </c>
      <c r="AT29" s="12">
        <f t="shared" si="29"/>
        <v>0</v>
      </c>
      <c r="AU29" s="12">
        <f t="shared" si="29"/>
        <v>0</v>
      </c>
      <c r="AV29" s="12">
        <f t="shared" si="29"/>
        <v>0</v>
      </c>
      <c r="AW29" s="12">
        <f t="shared" si="29"/>
        <v>0</v>
      </c>
      <c r="AX29" s="12">
        <f t="shared" si="25"/>
        <v>0</v>
      </c>
      <c r="BA29" s="19">
        <f t="shared" si="14"/>
        <v>28</v>
      </c>
      <c r="BB29" s="12">
        <f t="shared" si="30"/>
        <v>0</v>
      </c>
      <c r="BC29" s="12">
        <f t="shared" si="30"/>
        <v>0</v>
      </c>
      <c r="BD29" s="12">
        <f t="shared" si="30"/>
        <v>0</v>
      </c>
      <c r="BE29" s="12">
        <f t="shared" si="30"/>
        <v>0</v>
      </c>
      <c r="BF29" s="12">
        <f t="shared" si="30"/>
        <v>0</v>
      </c>
      <c r="BG29" s="12">
        <f t="shared" si="30"/>
        <v>0</v>
      </c>
      <c r="BH29" s="12">
        <f t="shared" si="30"/>
        <v>0</v>
      </c>
      <c r="BI29" s="12">
        <f t="shared" si="30"/>
        <v>0</v>
      </c>
      <c r="BJ29" s="12">
        <f t="shared" si="30"/>
        <v>0</v>
      </c>
      <c r="BK29" s="12">
        <f t="shared" si="30"/>
        <v>0</v>
      </c>
      <c r="BL29" s="12">
        <f t="shared" si="30"/>
        <v>0</v>
      </c>
      <c r="BM29" s="12">
        <f t="shared" si="30"/>
        <v>0</v>
      </c>
      <c r="BN29" s="12">
        <f t="shared" si="30"/>
        <v>0</v>
      </c>
      <c r="BO29" s="12">
        <f t="shared" si="30"/>
        <v>0</v>
      </c>
      <c r="BP29" s="12">
        <f t="shared" si="30"/>
        <v>0</v>
      </c>
      <c r="BQ29" s="12">
        <f t="shared" si="26"/>
        <v>0</v>
      </c>
      <c r="BT29" s="19">
        <f t="shared" si="15"/>
        <v>28</v>
      </c>
      <c r="BU29" s="12">
        <f t="shared" si="31"/>
        <v>0</v>
      </c>
      <c r="BV29" s="12">
        <f t="shared" si="31"/>
        <v>0</v>
      </c>
      <c r="BW29" s="12">
        <f t="shared" si="31"/>
        <v>0</v>
      </c>
      <c r="BX29" s="12">
        <f t="shared" si="31"/>
        <v>0</v>
      </c>
      <c r="BY29" s="12">
        <f t="shared" si="31"/>
        <v>0</v>
      </c>
      <c r="BZ29" s="12">
        <f t="shared" si="31"/>
        <v>0</v>
      </c>
      <c r="CA29" s="12">
        <f t="shared" si="31"/>
        <v>0</v>
      </c>
      <c r="CB29" s="12">
        <f t="shared" si="31"/>
        <v>0</v>
      </c>
      <c r="CC29" s="12">
        <f t="shared" si="31"/>
        <v>0</v>
      </c>
      <c r="CD29" s="12">
        <f t="shared" si="31"/>
        <v>0</v>
      </c>
      <c r="CE29" s="12">
        <f t="shared" si="31"/>
        <v>0</v>
      </c>
      <c r="CF29" s="12">
        <f t="shared" si="31"/>
        <v>0</v>
      </c>
      <c r="CG29" s="12">
        <f t="shared" si="31"/>
        <v>0</v>
      </c>
      <c r="CH29" s="12">
        <f t="shared" si="31"/>
        <v>0</v>
      </c>
      <c r="CI29" s="12">
        <f t="shared" si="31"/>
        <v>0</v>
      </c>
      <c r="CJ29" s="12">
        <f t="shared" si="27"/>
        <v>0</v>
      </c>
      <c r="CM29" s="19">
        <f t="shared" si="16"/>
        <v>28</v>
      </c>
      <c r="CN29" s="12">
        <f t="shared" si="32"/>
        <v>0</v>
      </c>
      <c r="CO29" s="12">
        <f t="shared" si="32"/>
        <v>0</v>
      </c>
      <c r="CP29" s="12">
        <f t="shared" si="32"/>
        <v>0</v>
      </c>
      <c r="CQ29" s="12">
        <f t="shared" si="32"/>
        <v>0</v>
      </c>
      <c r="CR29" s="12">
        <f t="shared" si="32"/>
        <v>0</v>
      </c>
      <c r="CS29" s="12">
        <f t="shared" si="32"/>
        <v>0</v>
      </c>
      <c r="CT29" s="12">
        <f t="shared" si="32"/>
        <v>0</v>
      </c>
      <c r="CU29" s="12">
        <f t="shared" si="32"/>
        <v>0</v>
      </c>
      <c r="CV29" s="12">
        <f t="shared" si="32"/>
        <v>0</v>
      </c>
      <c r="CW29" s="12">
        <f t="shared" si="32"/>
        <v>0</v>
      </c>
      <c r="CX29" s="12">
        <f t="shared" si="32"/>
        <v>0</v>
      </c>
      <c r="CY29" s="12">
        <f t="shared" si="32"/>
        <v>0</v>
      </c>
      <c r="CZ29" s="12">
        <f t="shared" si="32"/>
        <v>0</v>
      </c>
      <c r="DA29" s="12">
        <f t="shared" si="32"/>
        <v>0</v>
      </c>
      <c r="DB29" s="12">
        <f t="shared" si="32"/>
        <v>0</v>
      </c>
      <c r="DC29" s="12">
        <f t="shared" si="28"/>
        <v>0</v>
      </c>
      <c r="DF29" s="19">
        <f t="shared" si="17"/>
        <v>0</v>
      </c>
      <c r="DG29" s="19">
        <f t="shared" si="17"/>
        <v>0</v>
      </c>
      <c r="DH29" s="19">
        <f t="shared" si="17"/>
        <v>0</v>
      </c>
      <c r="DI29" s="19">
        <f t="shared" si="17"/>
        <v>0</v>
      </c>
      <c r="DJ29" s="19">
        <f t="shared" si="17"/>
        <v>0</v>
      </c>
      <c r="DK29" s="19">
        <f t="shared" si="17"/>
        <v>0</v>
      </c>
      <c r="DL29" s="19">
        <f t="shared" si="17"/>
        <v>0</v>
      </c>
      <c r="DM29" s="19">
        <f t="shared" si="17"/>
        <v>0</v>
      </c>
      <c r="DN29" s="19">
        <f t="shared" si="17"/>
        <v>0</v>
      </c>
      <c r="DO29" s="19">
        <f t="shared" si="17"/>
        <v>0</v>
      </c>
      <c r="DP29" s="19">
        <f t="shared" si="17"/>
        <v>0</v>
      </c>
      <c r="DQ29" s="19">
        <f t="shared" si="17"/>
        <v>0</v>
      </c>
      <c r="DR29" s="19">
        <f t="shared" si="17"/>
        <v>0</v>
      </c>
      <c r="DS29" s="19">
        <f t="shared" si="17"/>
        <v>0</v>
      </c>
      <c r="DT29" s="19">
        <f t="shared" si="17"/>
        <v>0</v>
      </c>
      <c r="DU29" s="19">
        <f t="shared" si="17"/>
        <v>0</v>
      </c>
      <c r="DX29" s="15" t="str">
        <f>IF(MOD('Game (5)'!$G29,2)=0,"hold","break")</f>
        <v>hold</v>
      </c>
      <c r="DY29" s="15" t="str">
        <f t="shared" si="18"/>
        <v>Us</v>
      </c>
      <c r="DZ29" s="15">
        <f t="shared" si="19"/>
        <v>0</v>
      </c>
      <c r="EA29" s="15">
        <f t="shared" si="10"/>
        <v>0</v>
      </c>
      <c r="EB29" s="15">
        <f t="shared" si="11"/>
        <v>0</v>
      </c>
      <c r="EC29" s="15">
        <f t="shared" si="20"/>
        <v>0</v>
      </c>
      <c r="ED29" s="20" t="str">
        <f t="shared" si="21"/>
        <v/>
      </c>
      <c r="EE29" s="20" t="str">
        <f t="shared" si="22"/>
        <v/>
      </c>
      <c r="EF29" s="20" t="str">
        <f t="shared" si="23"/>
        <v/>
      </c>
      <c r="EG29" s="20" t="str">
        <f t="shared" si="24"/>
        <v/>
      </c>
    </row>
    <row r="30" spans="1:137" ht="15" thickBot="1">
      <c r="A30" t="s">
        <v>120</v>
      </c>
      <c r="B30" s="3">
        <f>$B$13/2*B26</f>
        <v>6.854166666666667</v>
      </c>
      <c r="F30" s="11">
        <v>29</v>
      </c>
      <c r="G30" s="13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Y30" s="12">
        <f t="shared" si="12"/>
        <v>0</v>
      </c>
      <c r="Z30" s="12" t="str">
        <f t="shared" si="4"/>
        <v/>
      </c>
      <c r="AB30" t="str">
        <f>T33</f>
        <v>Player</v>
      </c>
      <c r="AC30" s="38">
        <f>T44</f>
        <v>0</v>
      </c>
      <c r="AD30" s="2">
        <f>T39</f>
        <v>-0.14311594202898548</v>
      </c>
      <c r="AH30" s="19">
        <f t="shared" si="13"/>
        <v>29</v>
      </c>
      <c r="AI30" s="12">
        <f t="shared" si="29"/>
        <v>0</v>
      </c>
      <c r="AJ30" s="12">
        <f t="shared" si="29"/>
        <v>0</v>
      </c>
      <c r="AK30" s="12">
        <f t="shared" si="29"/>
        <v>0</v>
      </c>
      <c r="AL30" s="12">
        <f t="shared" si="29"/>
        <v>0</v>
      </c>
      <c r="AM30" s="12">
        <f t="shared" si="29"/>
        <v>0</v>
      </c>
      <c r="AN30" s="12">
        <f t="shared" si="29"/>
        <v>0</v>
      </c>
      <c r="AO30" s="12">
        <f t="shared" si="29"/>
        <v>0</v>
      </c>
      <c r="AP30" s="12">
        <f t="shared" si="29"/>
        <v>0</v>
      </c>
      <c r="AQ30" s="12">
        <f t="shared" si="29"/>
        <v>0</v>
      </c>
      <c r="AR30" s="12">
        <f t="shared" si="29"/>
        <v>0</v>
      </c>
      <c r="AS30" s="12">
        <f t="shared" si="29"/>
        <v>0</v>
      </c>
      <c r="AT30" s="12">
        <f t="shared" si="29"/>
        <v>0</v>
      </c>
      <c r="AU30" s="12">
        <f t="shared" si="29"/>
        <v>0</v>
      </c>
      <c r="AV30" s="12">
        <f t="shared" si="29"/>
        <v>0</v>
      </c>
      <c r="AW30" s="12">
        <f t="shared" si="29"/>
        <v>0</v>
      </c>
      <c r="AX30" s="12">
        <f t="shared" si="25"/>
        <v>0</v>
      </c>
      <c r="BA30" s="19">
        <f t="shared" si="14"/>
        <v>29</v>
      </c>
      <c r="BB30" s="12">
        <f t="shared" si="30"/>
        <v>0</v>
      </c>
      <c r="BC30" s="12">
        <f t="shared" si="30"/>
        <v>0</v>
      </c>
      <c r="BD30" s="12">
        <f t="shared" si="30"/>
        <v>0</v>
      </c>
      <c r="BE30" s="12">
        <f t="shared" si="30"/>
        <v>0</v>
      </c>
      <c r="BF30" s="12">
        <f t="shared" si="30"/>
        <v>0</v>
      </c>
      <c r="BG30" s="12">
        <f t="shared" si="30"/>
        <v>0</v>
      </c>
      <c r="BH30" s="12">
        <f t="shared" si="30"/>
        <v>0</v>
      </c>
      <c r="BI30" s="12">
        <f t="shared" si="30"/>
        <v>0</v>
      </c>
      <c r="BJ30" s="12">
        <f t="shared" si="30"/>
        <v>0</v>
      </c>
      <c r="BK30" s="12">
        <f t="shared" si="30"/>
        <v>0</v>
      </c>
      <c r="BL30" s="12">
        <f t="shared" si="30"/>
        <v>0</v>
      </c>
      <c r="BM30" s="12">
        <f t="shared" si="30"/>
        <v>0</v>
      </c>
      <c r="BN30" s="12">
        <f t="shared" si="30"/>
        <v>0</v>
      </c>
      <c r="BO30" s="12">
        <f t="shared" si="30"/>
        <v>0</v>
      </c>
      <c r="BP30" s="12">
        <f t="shared" si="30"/>
        <v>0</v>
      </c>
      <c r="BQ30" s="12">
        <f t="shared" si="26"/>
        <v>0</v>
      </c>
      <c r="BT30" s="19">
        <f t="shared" si="15"/>
        <v>29</v>
      </c>
      <c r="BU30" s="12">
        <f t="shared" si="31"/>
        <v>0</v>
      </c>
      <c r="BV30" s="12">
        <f t="shared" si="31"/>
        <v>0</v>
      </c>
      <c r="BW30" s="12">
        <f t="shared" si="31"/>
        <v>0</v>
      </c>
      <c r="BX30" s="12">
        <f t="shared" si="31"/>
        <v>0</v>
      </c>
      <c r="BY30" s="12">
        <f t="shared" si="31"/>
        <v>0</v>
      </c>
      <c r="BZ30" s="12">
        <f t="shared" si="31"/>
        <v>0</v>
      </c>
      <c r="CA30" s="12">
        <f t="shared" si="31"/>
        <v>0</v>
      </c>
      <c r="CB30" s="12">
        <f t="shared" si="31"/>
        <v>0</v>
      </c>
      <c r="CC30" s="12">
        <f t="shared" si="31"/>
        <v>0</v>
      </c>
      <c r="CD30" s="12">
        <f t="shared" si="31"/>
        <v>0</v>
      </c>
      <c r="CE30" s="12">
        <f t="shared" si="31"/>
        <v>0</v>
      </c>
      <c r="CF30" s="12">
        <f t="shared" si="31"/>
        <v>0</v>
      </c>
      <c r="CG30" s="12">
        <f t="shared" si="31"/>
        <v>0</v>
      </c>
      <c r="CH30" s="12">
        <f t="shared" si="31"/>
        <v>0</v>
      </c>
      <c r="CI30" s="12">
        <f t="shared" si="31"/>
        <v>0</v>
      </c>
      <c r="CJ30" s="12">
        <f t="shared" si="27"/>
        <v>0</v>
      </c>
      <c r="CM30" s="19">
        <f t="shared" si="16"/>
        <v>29</v>
      </c>
      <c r="CN30" s="12">
        <f t="shared" si="32"/>
        <v>0</v>
      </c>
      <c r="CO30" s="12">
        <f t="shared" si="32"/>
        <v>0</v>
      </c>
      <c r="CP30" s="12">
        <f t="shared" si="32"/>
        <v>0</v>
      </c>
      <c r="CQ30" s="12">
        <f t="shared" si="32"/>
        <v>0</v>
      </c>
      <c r="CR30" s="12">
        <f t="shared" si="32"/>
        <v>0</v>
      </c>
      <c r="CS30" s="12">
        <f t="shared" si="32"/>
        <v>0</v>
      </c>
      <c r="CT30" s="12">
        <f t="shared" si="32"/>
        <v>0</v>
      </c>
      <c r="CU30" s="12">
        <f t="shared" si="32"/>
        <v>0</v>
      </c>
      <c r="CV30" s="12">
        <f t="shared" si="32"/>
        <v>0</v>
      </c>
      <c r="CW30" s="12">
        <f t="shared" si="32"/>
        <v>0</v>
      </c>
      <c r="CX30" s="12">
        <f t="shared" si="32"/>
        <v>0</v>
      </c>
      <c r="CY30" s="12">
        <f t="shared" si="32"/>
        <v>0</v>
      </c>
      <c r="CZ30" s="12">
        <f t="shared" si="32"/>
        <v>0</v>
      </c>
      <c r="DA30" s="12">
        <f t="shared" si="32"/>
        <v>0</v>
      </c>
      <c r="DB30" s="12">
        <f t="shared" si="32"/>
        <v>0</v>
      </c>
      <c r="DC30" s="12">
        <f t="shared" si="28"/>
        <v>0</v>
      </c>
      <c r="DF30" s="19">
        <f t="shared" si="17"/>
        <v>0</v>
      </c>
      <c r="DG30" s="19">
        <f t="shared" si="17"/>
        <v>0</v>
      </c>
      <c r="DH30" s="19">
        <f t="shared" si="17"/>
        <v>0</v>
      </c>
      <c r="DI30" s="19">
        <f t="shared" si="17"/>
        <v>0</v>
      </c>
      <c r="DJ30" s="19">
        <f t="shared" si="17"/>
        <v>0</v>
      </c>
      <c r="DK30" s="19">
        <f t="shared" si="17"/>
        <v>0</v>
      </c>
      <c r="DL30" s="19">
        <f t="shared" si="17"/>
        <v>0</v>
      </c>
      <c r="DM30" s="19">
        <f t="shared" si="17"/>
        <v>0</v>
      </c>
      <c r="DN30" s="19">
        <f t="shared" si="17"/>
        <v>0</v>
      </c>
      <c r="DO30" s="19">
        <f t="shared" si="17"/>
        <v>0</v>
      </c>
      <c r="DP30" s="19">
        <f t="shared" si="17"/>
        <v>0</v>
      </c>
      <c r="DQ30" s="19">
        <f t="shared" si="17"/>
        <v>0</v>
      </c>
      <c r="DR30" s="19">
        <f t="shared" si="17"/>
        <v>0</v>
      </c>
      <c r="DS30" s="19">
        <f t="shared" si="17"/>
        <v>0</v>
      </c>
      <c r="DT30" s="19">
        <f t="shared" si="17"/>
        <v>0</v>
      </c>
      <c r="DU30" s="19">
        <f t="shared" si="17"/>
        <v>0</v>
      </c>
      <c r="DX30" s="12" t="str">
        <f>IF(MOD('Game (5)'!$G30,2)=0,"hold","break")</f>
        <v>hold</v>
      </c>
      <c r="DY30" s="15" t="str">
        <f t="shared" si="18"/>
        <v>Op</v>
      </c>
      <c r="DZ30" s="15">
        <f t="shared" si="19"/>
        <v>0</v>
      </c>
      <c r="EA30" s="15">
        <f t="shared" si="10"/>
        <v>0</v>
      </c>
      <c r="EB30" s="15">
        <f t="shared" si="11"/>
        <v>0</v>
      </c>
      <c r="EC30" s="15">
        <f t="shared" si="20"/>
        <v>0</v>
      </c>
      <c r="ED30" s="20" t="str">
        <f t="shared" si="21"/>
        <v/>
      </c>
      <c r="EE30" s="20" t="str">
        <f t="shared" si="22"/>
        <v/>
      </c>
      <c r="EF30" s="20" t="str">
        <f t="shared" si="23"/>
        <v/>
      </c>
      <c r="EG30" s="20" t="str">
        <f t="shared" si="24"/>
        <v/>
      </c>
    </row>
    <row r="31" spans="1:137" ht="15" thickTop="1">
      <c r="A31" t="s">
        <v>121</v>
      </c>
      <c r="B31" s="3">
        <f>B29-B30</f>
        <v>3.3632246376811592</v>
      </c>
      <c r="F31" s="5" t="s">
        <v>46</v>
      </c>
      <c r="G31" s="6">
        <f t="shared" ref="G31:W31" si="33">SUM(G$2:G$30)</f>
        <v>30</v>
      </c>
      <c r="H31" s="6">
        <f t="shared" si="33"/>
        <v>12</v>
      </c>
      <c r="I31" s="6">
        <f t="shared" si="33"/>
        <v>7</v>
      </c>
      <c r="J31" s="6">
        <f t="shared" si="33"/>
        <v>10</v>
      </c>
      <c r="K31" s="6">
        <f t="shared" si="33"/>
        <v>11</v>
      </c>
      <c r="L31" s="6">
        <f t="shared" si="33"/>
        <v>11</v>
      </c>
      <c r="M31" s="6">
        <f t="shared" si="33"/>
        <v>6</v>
      </c>
      <c r="N31" s="6">
        <f t="shared" si="33"/>
        <v>7</v>
      </c>
      <c r="O31" s="6">
        <f t="shared" si="33"/>
        <v>8</v>
      </c>
      <c r="P31" s="6">
        <f t="shared" si="33"/>
        <v>13</v>
      </c>
      <c r="Q31" s="6">
        <f t="shared" si="33"/>
        <v>0</v>
      </c>
      <c r="R31" s="6">
        <f t="shared" si="33"/>
        <v>0</v>
      </c>
      <c r="S31" s="6">
        <f t="shared" si="33"/>
        <v>0</v>
      </c>
      <c r="T31" s="6">
        <f t="shared" si="33"/>
        <v>0</v>
      </c>
      <c r="U31" s="6">
        <f t="shared" si="33"/>
        <v>0</v>
      </c>
      <c r="V31" s="6">
        <f t="shared" si="33"/>
        <v>0</v>
      </c>
      <c r="W31" s="6">
        <f t="shared" si="33"/>
        <v>0</v>
      </c>
      <c r="AB31" t="str">
        <f>U33</f>
        <v>Player</v>
      </c>
      <c r="AC31" s="38">
        <f>U44</f>
        <v>0</v>
      </c>
      <c r="AD31" s="2">
        <f>U39</f>
        <v>-0.14311594202898548</v>
      </c>
      <c r="AH31" s="5" t="s">
        <v>46</v>
      </c>
      <c r="AI31" s="6">
        <f>SUM(AI$2:AI$30)</f>
        <v>6</v>
      </c>
      <c r="AJ31" s="6">
        <f t="shared" ref="AJ31:AX31" si="34">SUM(AJ$2:AJ$30)</f>
        <v>0</v>
      </c>
      <c r="AK31" s="6">
        <f t="shared" si="34"/>
        <v>10</v>
      </c>
      <c r="AL31" s="6">
        <f t="shared" si="34"/>
        <v>8</v>
      </c>
      <c r="AM31" s="6">
        <f t="shared" si="34"/>
        <v>4</v>
      </c>
      <c r="AN31" s="6">
        <f t="shared" si="34"/>
        <v>2</v>
      </c>
      <c r="AO31" s="6">
        <f t="shared" si="34"/>
        <v>6</v>
      </c>
      <c r="AP31" s="6">
        <f t="shared" si="34"/>
        <v>7</v>
      </c>
      <c r="AQ31" s="6">
        <f t="shared" si="34"/>
        <v>7</v>
      </c>
      <c r="AR31" s="6">
        <f t="shared" si="34"/>
        <v>0</v>
      </c>
      <c r="AS31" s="6">
        <f t="shared" si="34"/>
        <v>0</v>
      </c>
      <c r="AT31" s="6">
        <f t="shared" si="34"/>
        <v>0</v>
      </c>
      <c r="AU31" s="6">
        <f t="shared" si="34"/>
        <v>0</v>
      </c>
      <c r="AV31" s="6">
        <f t="shared" si="34"/>
        <v>0</v>
      </c>
      <c r="AW31" s="6">
        <f t="shared" si="34"/>
        <v>0</v>
      </c>
      <c r="AX31" s="6">
        <f t="shared" si="34"/>
        <v>0</v>
      </c>
      <c r="AY31" s="35"/>
      <c r="BA31" s="5" t="s">
        <v>46</v>
      </c>
      <c r="BB31" s="6">
        <f>SUM(BB$2:BB$30)</f>
        <v>9</v>
      </c>
      <c r="BC31" s="6">
        <f t="shared" ref="BC31:BQ31" si="35">SUM(BC$2:BC$30)</f>
        <v>2</v>
      </c>
      <c r="BD31" s="6">
        <f t="shared" si="35"/>
        <v>11</v>
      </c>
      <c r="BE31" s="6">
        <f t="shared" si="35"/>
        <v>9</v>
      </c>
      <c r="BF31" s="6">
        <f t="shared" si="35"/>
        <v>6</v>
      </c>
      <c r="BG31" s="6">
        <f t="shared" si="35"/>
        <v>3</v>
      </c>
      <c r="BH31" s="6">
        <f t="shared" si="35"/>
        <v>8</v>
      </c>
      <c r="BI31" s="6">
        <f t="shared" si="35"/>
        <v>10</v>
      </c>
      <c r="BJ31" s="6">
        <f t="shared" si="35"/>
        <v>7</v>
      </c>
      <c r="BK31" s="6">
        <f t="shared" si="35"/>
        <v>0</v>
      </c>
      <c r="BL31" s="6">
        <f t="shared" si="35"/>
        <v>0</v>
      </c>
      <c r="BM31" s="6">
        <f t="shared" si="35"/>
        <v>0</v>
      </c>
      <c r="BN31" s="6">
        <f t="shared" si="35"/>
        <v>0</v>
      </c>
      <c r="BO31" s="6">
        <f t="shared" si="35"/>
        <v>0</v>
      </c>
      <c r="BP31" s="6">
        <f t="shared" si="35"/>
        <v>0</v>
      </c>
      <c r="BQ31" s="6">
        <f t="shared" si="35"/>
        <v>0</v>
      </c>
      <c r="BR31" s="35"/>
      <c r="BT31" s="5" t="s">
        <v>46</v>
      </c>
      <c r="BU31" s="6">
        <f>SUM(BU$2:BU$30)</f>
        <v>11</v>
      </c>
      <c r="BV31" s="6">
        <f t="shared" ref="BV31:CJ31" si="36">SUM(BV$2:BV$30)</f>
        <v>0</v>
      </c>
      <c r="BW31" s="6">
        <f t="shared" si="36"/>
        <v>17</v>
      </c>
      <c r="BX31" s="6">
        <f t="shared" si="36"/>
        <v>13</v>
      </c>
      <c r="BY31" s="6">
        <f t="shared" si="36"/>
        <v>8</v>
      </c>
      <c r="BZ31" s="6">
        <f t="shared" si="36"/>
        <v>3</v>
      </c>
      <c r="CA31" s="6">
        <f t="shared" si="36"/>
        <v>10</v>
      </c>
      <c r="CB31" s="6">
        <f t="shared" si="36"/>
        <v>14</v>
      </c>
      <c r="CC31" s="6">
        <f t="shared" si="36"/>
        <v>9</v>
      </c>
      <c r="CD31" s="6">
        <f t="shared" si="36"/>
        <v>0</v>
      </c>
      <c r="CE31" s="6">
        <f t="shared" si="36"/>
        <v>0</v>
      </c>
      <c r="CF31" s="6">
        <f t="shared" si="36"/>
        <v>0</v>
      </c>
      <c r="CG31" s="6">
        <f t="shared" si="36"/>
        <v>0</v>
      </c>
      <c r="CH31" s="6">
        <f t="shared" si="36"/>
        <v>0</v>
      </c>
      <c r="CI31" s="6">
        <f t="shared" si="36"/>
        <v>0</v>
      </c>
      <c r="CJ31" s="6">
        <f t="shared" si="36"/>
        <v>0</v>
      </c>
      <c r="CM31" s="5" t="s">
        <v>46</v>
      </c>
      <c r="CN31" s="6">
        <f>SUM(CN$2:CN$30)</f>
        <v>6</v>
      </c>
      <c r="CO31" s="6">
        <f t="shared" ref="CO31:DC31" si="37">SUM(CO$2:CO$30)</f>
        <v>7</v>
      </c>
      <c r="CP31" s="6">
        <f t="shared" si="37"/>
        <v>0</v>
      </c>
      <c r="CQ31" s="6">
        <f t="shared" si="37"/>
        <v>3</v>
      </c>
      <c r="CR31" s="6">
        <f t="shared" si="37"/>
        <v>7</v>
      </c>
      <c r="CS31" s="6">
        <f t="shared" si="37"/>
        <v>4</v>
      </c>
      <c r="CT31" s="6">
        <f t="shared" si="37"/>
        <v>1</v>
      </c>
      <c r="CU31" s="6">
        <f t="shared" si="37"/>
        <v>1</v>
      </c>
      <c r="CV31" s="6">
        <f t="shared" si="37"/>
        <v>6</v>
      </c>
      <c r="CW31" s="6">
        <f t="shared" si="37"/>
        <v>0</v>
      </c>
      <c r="CX31" s="6">
        <f t="shared" si="37"/>
        <v>0</v>
      </c>
      <c r="CY31" s="6">
        <f t="shared" si="37"/>
        <v>0</v>
      </c>
      <c r="CZ31" s="6">
        <f t="shared" si="37"/>
        <v>0</v>
      </c>
      <c r="DA31" s="6">
        <f t="shared" si="37"/>
        <v>0</v>
      </c>
      <c r="DB31" s="6">
        <f t="shared" si="37"/>
        <v>0</v>
      </c>
      <c r="DC31" s="6">
        <f t="shared" si="37"/>
        <v>0</v>
      </c>
      <c r="DF31" s="6">
        <f t="shared" ref="DF31:DU31" si="38">SUM(DF$2:DF$30)</f>
        <v>4</v>
      </c>
      <c r="DG31" s="6">
        <f t="shared" si="38"/>
        <v>2</v>
      </c>
      <c r="DH31" s="6">
        <f t="shared" si="38"/>
        <v>4</v>
      </c>
      <c r="DI31" s="6">
        <f t="shared" si="38"/>
        <v>4</v>
      </c>
      <c r="DJ31" s="6">
        <f t="shared" si="38"/>
        <v>2</v>
      </c>
      <c r="DK31" s="6">
        <f t="shared" si="38"/>
        <v>2</v>
      </c>
      <c r="DL31" s="6">
        <f t="shared" si="38"/>
        <v>4</v>
      </c>
      <c r="DM31" s="6">
        <f t="shared" si="38"/>
        <v>3</v>
      </c>
      <c r="DN31" s="6">
        <f t="shared" si="38"/>
        <v>5</v>
      </c>
      <c r="DO31" s="6">
        <f t="shared" si="38"/>
        <v>0</v>
      </c>
      <c r="DP31" s="6">
        <f t="shared" si="38"/>
        <v>0</v>
      </c>
      <c r="DQ31" s="6">
        <f t="shared" si="38"/>
        <v>0</v>
      </c>
      <c r="DR31" s="6">
        <f t="shared" si="38"/>
        <v>0</v>
      </c>
      <c r="DS31" s="6">
        <f t="shared" si="38"/>
        <v>0</v>
      </c>
      <c r="DT31" s="6">
        <f t="shared" si="38"/>
        <v>0</v>
      </c>
      <c r="DU31" s="6">
        <f t="shared" si="38"/>
        <v>0</v>
      </c>
      <c r="DX31" s="6"/>
      <c r="DY31" s="6"/>
      <c r="DZ31" s="6">
        <f t="shared" ref="DZ31:EG31" si="39">SUM(DZ$2:DZ$30)</f>
        <v>10</v>
      </c>
      <c r="EA31" s="6">
        <f t="shared" si="39"/>
        <v>13</v>
      </c>
      <c r="EB31" s="6">
        <f t="shared" si="39"/>
        <v>17</v>
      </c>
      <c r="EC31" s="6">
        <f t="shared" si="39"/>
        <v>7</v>
      </c>
      <c r="ED31" s="6">
        <f t="shared" si="39"/>
        <v>12</v>
      </c>
      <c r="EE31" s="6">
        <f t="shared" si="39"/>
        <v>16</v>
      </c>
      <c r="EF31" s="6">
        <f t="shared" si="39"/>
        <v>0</v>
      </c>
      <c r="EG31" s="6">
        <f t="shared" si="39"/>
        <v>2</v>
      </c>
    </row>
    <row r="32" spans="1:137">
      <c r="AB32" t="str">
        <f>V33</f>
        <v>Player</v>
      </c>
      <c r="AC32" s="38">
        <f>V44</f>
        <v>0</v>
      </c>
      <c r="AD32" s="2">
        <f>V39</f>
        <v>-0.14311594202898548</v>
      </c>
      <c r="ED32">
        <f>COUNT(ED$2:ED$30)</f>
        <v>4</v>
      </c>
      <c r="EE32">
        <f t="shared" ref="EE32:EG32" si="40">COUNT(EE$2:EE$30)</f>
        <v>6</v>
      </c>
      <c r="EF32">
        <f t="shared" si="40"/>
        <v>5</v>
      </c>
      <c r="EG32">
        <f t="shared" si="40"/>
        <v>2</v>
      </c>
    </row>
    <row r="33" spans="1:70">
      <c r="A33" t="s">
        <v>122</v>
      </c>
      <c r="B33">
        <f>COUNTIF($Z$2:$Z$30,"Us hold")</f>
        <v>4</v>
      </c>
      <c r="E33" t="s">
        <v>170</v>
      </c>
      <c r="F33" s="9"/>
      <c r="G33" s="9"/>
      <c r="H33" s="10" t="str">
        <f>H1</f>
        <v>Jonny</v>
      </c>
      <c r="I33" s="10" t="str">
        <f t="shared" ref="I33:W33" si="41">I1</f>
        <v>Marius</v>
      </c>
      <c r="J33" s="10" t="str">
        <f t="shared" si="41"/>
        <v>Max</v>
      </c>
      <c r="K33" s="10" t="str">
        <f t="shared" si="41"/>
        <v>Dan</v>
      </c>
      <c r="L33" s="10" t="str">
        <f t="shared" si="41"/>
        <v>Apat</v>
      </c>
      <c r="M33" s="10" t="str">
        <f t="shared" si="41"/>
        <v>Ed</v>
      </c>
      <c r="N33" s="10" t="str">
        <f t="shared" si="41"/>
        <v>Joe</v>
      </c>
      <c r="O33" s="10" t="str">
        <f t="shared" si="41"/>
        <v>Nate</v>
      </c>
      <c r="P33" s="10" t="str">
        <f t="shared" si="41"/>
        <v>Matt</v>
      </c>
      <c r="Q33" s="10" t="str">
        <f t="shared" si="41"/>
        <v>Player</v>
      </c>
      <c r="R33" s="10" t="str">
        <f t="shared" si="41"/>
        <v>Player</v>
      </c>
      <c r="S33" s="10" t="str">
        <f t="shared" si="41"/>
        <v>Player</v>
      </c>
      <c r="T33" s="10" t="str">
        <f t="shared" si="41"/>
        <v>Player</v>
      </c>
      <c r="U33" s="10" t="str">
        <f t="shared" si="41"/>
        <v>Player</v>
      </c>
      <c r="V33" s="10" t="str">
        <f t="shared" si="41"/>
        <v>Player</v>
      </c>
      <c r="W33" s="10" t="str">
        <f t="shared" si="41"/>
        <v>Player</v>
      </c>
      <c r="AB33" t="str">
        <f>W33</f>
        <v>Player</v>
      </c>
      <c r="AC33" s="38">
        <f>W44</f>
        <v>0</v>
      </c>
      <c r="AD33" s="2">
        <f>W39</f>
        <v>-0.14311594202898548</v>
      </c>
      <c r="AH33" t="s">
        <v>171</v>
      </c>
      <c r="BA33" t="s">
        <v>172</v>
      </c>
    </row>
    <row r="34" spans="1:70">
      <c r="A34" t="s">
        <v>123</v>
      </c>
      <c r="B34">
        <f>COUNTIF($Z$2:$Z$30,"Op break")</f>
        <v>2</v>
      </c>
      <c r="F34" s="19" t="s">
        <v>173</v>
      </c>
      <c r="G34" s="19"/>
      <c r="H34" s="21">
        <f>AI46</f>
        <v>0.4</v>
      </c>
      <c r="I34" s="21">
        <f t="shared" ref="I34:W34" si="42">AJ46</f>
        <v>0</v>
      </c>
      <c r="J34" s="21">
        <f t="shared" si="42"/>
        <v>0.47619047619047616</v>
      </c>
      <c r="K34" s="21">
        <f t="shared" si="42"/>
        <v>0.47058823529411764</v>
      </c>
      <c r="L34" s="21">
        <f t="shared" si="42"/>
        <v>0.4</v>
      </c>
      <c r="M34" s="21">
        <f t="shared" si="42"/>
        <v>0.4</v>
      </c>
      <c r="N34" s="21">
        <f t="shared" si="42"/>
        <v>0.42857142857142855</v>
      </c>
      <c r="O34" s="21">
        <f t="shared" si="42"/>
        <v>0.41176470588235292</v>
      </c>
      <c r="P34" s="21">
        <f t="shared" si="42"/>
        <v>0.5</v>
      </c>
      <c r="Q34" s="21">
        <f t="shared" si="42"/>
        <v>0</v>
      </c>
      <c r="R34" s="21">
        <f t="shared" si="42"/>
        <v>0</v>
      </c>
      <c r="S34" s="21">
        <f t="shared" si="42"/>
        <v>0</v>
      </c>
      <c r="T34" s="21">
        <f t="shared" si="42"/>
        <v>0</v>
      </c>
      <c r="U34" s="21">
        <f t="shared" si="42"/>
        <v>0</v>
      </c>
      <c r="V34" s="21">
        <f t="shared" si="42"/>
        <v>0</v>
      </c>
      <c r="W34" s="21">
        <f t="shared" si="42"/>
        <v>0</v>
      </c>
      <c r="AH34" s="9" t="s">
        <v>174</v>
      </c>
      <c r="AI34" s="10" t="str">
        <f>AI1</f>
        <v>Jonny</v>
      </c>
      <c r="AJ34" s="10" t="str">
        <f t="shared" ref="AJ34:AX34" si="43">AJ1</f>
        <v>Marius</v>
      </c>
      <c r="AK34" s="10" t="str">
        <f t="shared" si="43"/>
        <v>Max</v>
      </c>
      <c r="AL34" s="10" t="str">
        <f t="shared" si="43"/>
        <v>Dan</v>
      </c>
      <c r="AM34" s="10" t="str">
        <f t="shared" si="43"/>
        <v>Apat</v>
      </c>
      <c r="AN34" s="10" t="str">
        <f t="shared" si="43"/>
        <v>Ed</v>
      </c>
      <c r="AO34" s="10" t="str">
        <f t="shared" si="43"/>
        <v>Joe</v>
      </c>
      <c r="AP34" s="10" t="str">
        <f t="shared" si="43"/>
        <v>Nate</v>
      </c>
      <c r="AQ34" s="10" t="str">
        <f t="shared" si="43"/>
        <v>Matt</v>
      </c>
      <c r="AR34" s="10" t="str">
        <f t="shared" si="43"/>
        <v>Player</v>
      </c>
      <c r="AS34" s="10" t="str">
        <f t="shared" si="43"/>
        <v>Player</v>
      </c>
      <c r="AT34" s="10" t="str">
        <f t="shared" si="43"/>
        <v>Player</v>
      </c>
      <c r="AU34" s="10" t="str">
        <f t="shared" si="43"/>
        <v>Player</v>
      </c>
      <c r="AV34" s="10" t="str">
        <f t="shared" si="43"/>
        <v>Player</v>
      </c>
      <c r="AW34" s="10" t="str">
        <f t="shared" si="43"/>
        <v>Player</v>
      </c>
      <c r="AX34" s="10" t="str">
        <f t="shared" si="43"/>
        <v>Player</v>
      </c>
      <c r="AY34" s="36"/>
      <c r="BA34" s="9" t="s">
        <v>174</v>
      </c>
      <c r="BB34" s="10" t="s">
        <v>8</v>
      </c>
      <c r="BC34" s="10" t="s">
        <v>9</v>
      </c>
      <c r="BD34" s="10" t="s">
        <v>10</v>
      </c>
      <c r="BE34" s="10" t="s">
        <v>11</v>
      </c>
      <c r="BF34" s="10" t="s">
        <v>12</v>
      </c>
      <c r="BG34" s="10" t="s">
        <v>13</v>
      </c>
      <c r="BH34" s="10" t="s">
        <v>14</v>
      </c>
      <c r="BI34" s="10" t="s">
        <v>15</v>
      </c>
      <c r="BJ34" s="10" t="s">
        <v>16</v>
      </c>
      <c r="BK34" s="10" t="s">
        <v>17</v>
      </c>
      <c r="BL34" s="10" t="s">
        <v>18</v>
      </c>
      <c r="BM34" s="10" t="s">
        <v>19</v>
      </c>
      <c r="BN34" s="10" t="s">
        <v>20</v>
      </c>
      <c r="BO34" s="10" t="s">
        <v>21</v>
      </c>
      <c r="BP34" s="10" t="s">
        <v>22</v>
      </c>
      <c r="BQ34" s="10" t="s">
        <v>23</v>
      </c>
      <c r="BR34" s="36"/>
    </row>
    <row r="35" spans="1:70">
      <c r="A35" t="s">
        <v>124</v>
      </c>
      <c r="B35">
        <f>COUNTIF($Z$2:$Z$30,"Us break")</f>
        <v>6</v>
      </c>
      <c r="F35" s="20" t="s">
        <v>175</v>
      </c>
      <c r="G35" s="20"/>
      <c r="H35" s="22">
        <f>BB46</f>
        <v>0.5</v>
      </c>
      <c r="I35" s="22">
        <f t="shared" ref="I35:W35" si="44">BC46</f>
        <v>0.47619047619047616</v>
      </c>
      <c r="J35" s="22">
        <f t="shared" si="44"/>
        <v>0</v>
      </c>
      <c r="K35" s="22">
        <f t="shared" si="44"/>
        <v>0.33333333333333331</v>
      </c>
      <c r="L35" s="22">
        <f t="shared" si="44"/>
        <v>0.46153846153846156</v>
      </c>
      <c r="M35" s="22">
        <f t="shared" si="44"/>
        <v>0.44444444444444442</v>
      </c>
      <c r="N35" s="22">
        <f t="shared" si="44"/>
        <v>0.44444444444444442</v>
      </c>
      <c r="O35" s="22">
        <f t="shared" si="44"/>
        <v>0.5</v>
      </c>
      <c r="P35" s="22">
        <f t="shared" si="44"/>
        <v>0.33333333333333331</v>
      </c>
      <c r="Q35" s="22">
        <f t="shared" si="44"/>
        <v>0.43478260869565216</v>
      </c>
      <c r="R35" s="22">
        <f t="shared" si="44"/>
        <v>0.43478260869565216</v>
      </c>
      <c r="S35" s="22">
        <f t="shared" si="44"/>
        <v>0.43478260869565216</v>
      </c>
      <c r="T35" s="22">
        <f t="shared" si="44"/>
        <v>0.43478260869565216</v>
      </c>
      <c r="U35" s="22">
        <f t="shared" si="44"/>
        <v>0.43478260869565216</v>
      </c>
      <c r="V35" s="22">
        <f t="shared" si="44"/>
        <v>0.43478260869565216</v>
      </c>
      <c r="W35" s="22">
        <f t="shared" si="44"/>
        <v>0.43478260869565216</v>
      </c>
      <c r="AH35" s="19" t="s">
        <v>146</v>
      </c>
      <c r="AI35" s="12">
        <f>AI$31</f>
        <v>6</v>
      </c>
      <c r="AJ35" s="12">
        <f t="shared" ref="AJ35:AX35" si="45">AJ$31</f>
        <v>0</v>
      </c>
      <c r="AK35" s="12">
        <f t="shared" si="45"/>
        <v>10</v>
      </c>
      <c r="AL35" s="12">
        <f t="shared" si="45"/>
        <v>8</v>
      </c>
      <c r="AM35" s="12">
        <f t="shared" si="45"/>
        <v>4</v>
      </c>
      <c r="AN35" s="12">
        <f t="shared" si="45"/>
        <v>2</v>
      </c>
      <c r="AO35" s="12">
        <f t="shared" si="45"/>
        <v>6</v>
      </c>
      <c r="AP35" s="12">
        <f t="shared" si="45"/>
        <v>7</v>
      </c>
      <c r="AQ35" s="12">
        <f t="shared" si="45"/>
        <v>7</v>
      </c>
      <c r="AR35" s="12">
        <f t="shared" si="45"/>
        <v>0</v>
      </c>
      <c r="AS35" s="12">
        <f t="shared" si="45"/>
        <v>0</v>
      </c>
      <c r="AT35" s="12">
        <f t="shared" si="45"/>
        <v>0</v>
      </c>
      <c r="AU35" s="12">
        <f t="shared" si="45"/>
        <v>0</v>
      </c>
      <c r="AV35" s="12">
        <f t="shared" si="45"/>
        <v>0</v>
      </c>
      <c r="AW35" s="12">
        <f t="shared" si="45"/>
        <v>0</v>
      </c>
      <c r="AX35" s="12">
        <f t="shared" si="45"/>
        <v>0</v>
      </c>
      <c r="BA35" s="19" t="s">
        <v>146</v>
      </c>
      <c r="BB35" s="12">
        <f>$B17-AI35</f>
        <v>4</v>
      </c>
      <c r="BC35" s="12">
        <f t="shared" ref="BC35:BQ38" si="46">$B17-AJ35</f>
        <v>10</v>
      </c>
      <c r="BD35" s="12">
        <f t="shared" si="46"/>
        <v>0</v>
      </c>
      <c r="BE35" s="12">
        <f t="shared" si="46"/>
        <v>2</v>
      </c>
      <c r="BF35" s="12">
        <f t="shared" si="46"/>
        <v>6</v>
      </c>
      <c r="BG35" s="12">
        <f t="shared" si="46"/>
        <v>8</v>
      </c>
      <c r="BH35" s="12">
        <f t="shared" si="46"/>
        <v>4</v>
      </c>
      <c r="BI35" s="12">
        <f t="shared" si="46"/>
        <v>3</v>
      </c>
      <c r="BJ35" s="12">
        <f t="shared" si="46"/>
        <v>3</v>
      </c>
      <c r="BK35" s="12">
        <f t="shared" si="46"/>
        <v>10</v>
      </c>
      <c r="BL35" s="12">
        <f t="shared" si="46"/>
        <v>10</v>
      </c>
      <c r="BM35" s="12">
        <f t="shared" si="46"/>
        <v>10</v>
      </c>
      <c r="BN35" s="12">
        <f t="shared" si="46"/>
        <v>10</v>
      </c>
      <c r="BO35" s="12">
        <f t="shared" si="46"/>
        <v>10</v>
      </c>
      <c r="BP35" s="12">
        <f t="shared" si="46"/>
        <v>10</v>
      </c>
      <c r="BQ35" s="12">
        <f t="shared" si="46"/>
        <v>10</v>
      </c>
    </row>
    <row r="36" spans="1:70">
      <c r="A36" t="s">
        <v>125</v>
      </c>
      <c r="B36">
        <f>COUNTIF($Z$2:$Z$30,"Op hold")</f>
        <v>5</v>
      </c>
      <c r="F36" s="19" t="s">
        <v>176</v>
      </c>
      <c r="G36" s="19"/>
      <c r="H36" s="21">
        <f>AI47</f>
        <v>0.35294117647058826</v>
      </c>
      <c r="I36" s="21">
        <f t="shared" ref="I36:W36" si="47">AJ47</f>
        <v>1</v>
      </c>
      <c r="J36" s="21">
        <f t="shared" si="47"/>
        <v>0</v>
      </c>
      <c r="K36" s="21">
        <f t="shared" si="47"/>
        <v>0.1875</v>
      </c>
      <c r="L36" s="21">
        <f t="shared" si="47"/>
        <v>0.46666666666666667</v>
      </c>
      <c r="M36" s="21">
        <f t="shared" si="47"/>
        <v>0.5714285714285714</v>
      </c>
      <c r="N36" s="21">
        <f t="shared" si="47"/>
        <v>9.0909090909090912E-2</v>
      </c>
      <c r="O36" s="21">
        <f t="shared" si="47"/>
        <v>6.6666666666666666E-2</v>
      </c>
      <c r="P36" s="21">
        <f t="shared" si="47"/>
        <v>0.4</v>
      </c>
      <c r="Q36" s="21">
        <f t="shared" si="47"/>
        <v>0</v>
      </c>
      <c r="R36" s="21">
        <f t="shared" si="47"/>
        <v>0</v>
      </c>
      <c r="S36" s="21">
        <f t="shared" si="47"/>
        <v>0</v>
      </c>
      <c r="T36" s="21">
        <f t="shared" si="47"/>
        <v>0</v>
      </c>
      <c r="U36" s="21">
        <f t="shared" si="47"/>
        <v>0</v>
      </c>
      <c r="V36" s="21">
        <f t="shared" si="47"/>
        <v>0</v>
      </c>
      <c r="W36" s="21">
        <f t="shared" si="47"/>
        <v>0</v>
      </c>
      <c r="AH36" s="20" t="s">
        <v>104</v>
      </c>
      <c r="AI36" s="15">
        <f>CN$31</f>
        <v>6</v>
      </c>
      <c r="AJ36" s="15">
        <f t="shared" ref="AJ36:AX36" si="48">CO$31</f>
        <v>7</v>
      </c>
      <c r="AK36" s="15">
        <f t="shared" si="48"/>
        <v>0</v>
      </c>
      <c r="AL36" s="15">
        <f t="shared" si="48"/>
        <v>3</v>
      </c>
      <c r="AM36" s="15">
        <f t="shared" si="48"/>
        <v>7</v>
      </c>
      <c r="AN36" s="15">
        <f t="shared" si="48"/>
        <v>4</v>
      </c>
      <c r="AO36" s="15">
        <f t="shared" si="48"/>
        <v>1</v>
      </c>
      <c r="AP36" s="15">
        <f t="shared" si="48"/>
        <v>1</v>
      </c>
      <c r="AQ36" s="15">
        <f t="shared" si="48"/>
        <v>6</v>
      </c>
      <c r="AR36" s="15">
        <f t="shared" si="48"/>
        <v>0</v>
      </c>
      <c r="AS36" s="15">
        <f t="shared" si="48"/>
        <v>0</v>
      </c>
      <c r="AT36" s="15">
        <f t="shared" si="48"/>
        <v>0</v>
      </c>
      <c r="AU36" s="15">
        <f t="shared" si="48"/>
        <v>0</v>
      </c>
      <c r="AV36" s="15">
        <f t="shared" si="48"/>
        <v>0</v>
      </c>
      <c r="AW36" s="15">
        <f t="shared" si="48"/>
        <v>0</v>
      </c>
      <c r="AX36" s="15">
        <f t="shared" si="48"/>
        <v>0</v>
      </c>
      <c r="BA36" s="20" t="s">
        <v>104</v>
      </c>
      <c r="BB36" s="15">
        <f>$B18-AI36</f>
        <v>1</v>
      </c>
      <c r="BC36" s="15">
        <f t="shared" si="46"/>
        <v>0</v>
      </c>
      <c r="BD36" s="15">
        <f t="shared" si="46"/>
        <v>7</v>
      </c>
      <c r="BE36" s="15">
        <f t="shared" si="46"/>
        <v>4</v>
      </c>
      <c r="BF36" s="15">
        <f t="shared" si="46"/>
        <v>0</v>
      </c>
      <c r="BG36" s="15">
        <f t="shared" si="46"/>
        <v>3</v>
      </c>
      <c r="BH36" s="15">
        <f t="shared" si="46"/>
        <v>6</v>
      </c>
      <c r="BI36" s="15">
        <f t="shared" si="46"/>
        <v>6</v>
      </c>
      <c r="BJ36" s="15">
        <f t="shared" si="46"/>
        <v>1</v>
      </c>
      <c r="BK36" s="15">
        <f t="shared" si="46"/>
        <v>7</v>
      </c>
      <c r="BL36" s="15">
        <f t="shared" si="46"/>
        <v>7</v>
      </c>
      <c r="BM36" s="15">
        <f t="shared" si="46"/>
        <v>7</v>
      </c>
      <c r="BN36" s="15">
        <f t="shared" si="46"/>
        <v>7</v>
      </c>
      <c r="BO36" s="15">
        <f t="shared" si="46"/>
        <v>7</v>
      </c>
      <c r="BP36" s="15">
        <f t="shared" si="46"/>
        <v>7</v>
      </c>
      <c r="BQ36" s="15">
        <f t="shared" si="46"/>
        <v>7</v>
      </c>
    </row>
    <row r="37" spans="1:70">
      <c r="F37" s="20" t="s">
        <v>177</v>
      </c>
      <c r="G37" s="20"/>
      <c r="H37" s="22">
        <f>BB47</f>
        <v>0.14285714285714285</v>
      </c>
      <c r="I37" s="22">
        <f t="shared" ref="I37:W37" si="49">BC47</f>
        <v>0</v>
      </c>
      <c r="J37" s="22">
        <f t="shared" si="49"/>
        <v>1</v>
      </c>
      <c r="K37" s="22">
        <f t="shared" si="49"/>
        <v>0.5</v>
      </c>
      <c r="L37" s="22">
        <f t="shared" si="49"/>
        <v>0</v>
      </c>
      <c r="M37" s="22">
        <f t="shared" si="49"/>
        <v>0.17647058823529413</v>
      </c>
      <c r="N37" s="22">
        <f t="shared" si="49"/>
        <v>0.46153846153846156</v>
      </c>
      <c r="O37" s="22">
        <f t="shared" si="49"/>
        <v>0.66666666666666663</v>
      </c>
      <c r="P37" s="22">
        <f t="shared" si="49"/>
        <v>0.1111111111111111</v>
      </c>
      <c r="Q37" s="22">
        <f t="shared" si="49"/>
        <v>0.29166666666666669</v>
      </c>
      <c r="R37" s="22">
        <f t="shared" si="49"/>
        <v>0.29166666666666669</v>
      </c>
      <c r="S37" s="22">
        <f t="shared" si="49"/>
        <v>0.29166666666666669</v>
      </c>
      <c r="T37" s="22">
        <f t="shared" si="49"/>
        <v>0.29166666666666669</v>
      </c>
      <c r="U37" s="22">
        <f t="shared" si="49"/>
        <v>0.29166666666666669</v>
      </c>
      <c r="V37" s="22">
        <f t="shared" si="49"/>
        <v>0.29166666666666669</v>
      </c>
      <c r="W37" s="22">
        <f t="shared" si="49"/>
        <v>0.29166666666666669</v>
      </c>
      <c r="AH37" s="19" t="s">
        <v>178</v>
      </c>
      <c r="AI37" s="12">
        <f>BU$31</f>
        <v>11</v>
      </c>
      <c r="AJ37" s="12">
        <f t="shared" ref="AJ37:AX37" si="50">BV$31</f>
        <v>0</v>
      </c>
      <c r="AK37" s="12">
        <f t="shared" si="50"/>
        <v>17</v>
      </c>
      <c r="AL37" s="12">
        <f t="shared" si="50"/>
        <v>13</v>
      </c>
      <c r="AM37" s="12">
        <f t="shared" si="50"/>
        <v>8</v>
      </c>
      <c r="AN37" s="12">
        <f t="shared" si="50"/>
        <v>3</v>
      </c>
      <c r="AO37" s="12">
        <f t="shared" si="50"/>
        <v>10</v>
      </c>
      <c r="AP37" s="12">
        <f t="shared" si="50"/>
        <v>14</v>
      </c>
      <c r="AQ37" s="12">
        <f t="shared" si="50"/>
        <v>9</v>
      </c>
      <c r="AR37" s="12">
        <f t="shared" si="50"/>
        <v>0</v>
      </c>
      <c r="AS37" s="12">
        <f t="shared" si="50"/>
        <v>0</v>
      </c>
      <c r="AT37" s="12">
        <f t="shared" si="50"/>
        <v>0</v>
      </c>
      <c r="AU37" s="12">
        <f t="shared" si="50"/>
        <v>0</v>
      </c>
      <c r="AV37" s="12">
        <f t="shared" si="50"/>
        <v>0</v>
      </c>
      <c r="AW37" s="12">
        <f t="shared" si="50"/>
        <v>0</v>
      </c>
      <c r="AX37" s="12">
        <f t="shared" si="50"/>
        <v>0</v>
      </c>
      <c r="BA37" s="19" t="s">
        <v>178</v>
      </c>
      <c r="BB37" s="12">
        <f>$B19-AI37</f>
        <v>6</v>
      </c>
      <c r="BC37" s="12">
        <f t="shared" si="46"/>
        <v>17</v>
      </c>
      <c r="BD37" s="12">
        <f t="shared" si="46"/>
        <v>0</v>
      </c>
      <c r="BE37" s="12">
        <f t="shared" si="46"/>
        <v>4</v>
      </c>
      <c r="BF37" s="12">
        <f t="shared" si="46"/>
        <v>9</v>
      </c>
      <c r="BG37" s="12">
        <f t="shared" si="46"/>
        <v>14</v>
      </c>
      <c r="BH37" s="12">
        <f t="shared" si="46"/>
        <v>7</v>
      </c>
      <c r="BI37" s="12">
        <f t="shared" si="46"/>
        <v>3</v>
      </c>
      <c r="BJ37" s="12">
        <f t="shared" si="46"/>
        <v>8</v>
      </c>
      <c r="BK37" s="12">
        <f t="shared" si="46"/>
        <v>17</v>
      </c>
      <c r="BL37" s="12">
        <f t="shared" si="46"/>
        <v>17</v>
      </c>
      <c r="BM37" s="12">
        <f t="shared" si="46"/>
        <v>17</v>
      </c>
      <c r="BN37" s="12">
        <f t="shared" si="46"/>
        <v>17</v>
      </c>
      <c r="BO37" s="12">
        <f t="shared" si="46"/>
        <v>17</v>
      </c>
      <c r="BP37" s="12">
        <f t="shared" si="46"/>
        <v>17</v>
      </c>
      <c r="BQ37" s="12">
        <f t="shared" si="46"/>
        <v>17</v>
      </c>
    </row>
    <row r="38" spans="1:70">
      <c r="A38" t="s">
        <v>126</v>
      </c>
      <c r="B38" s="2">
        <f>B33/B12</f>
        <v>0.66666666666666674</v>
      </c>
      <c r="F38" s="19" t="s">
        <v>179</v>
      </c>
      <c r="G38" s="19"/>
      <c r="H38" s="21">
        <f>H34-H36</f>
        <v>4.7058823529411764E-2</v>
      </c>
      <c r="I38" s="21">
        <f t="shared" ref="I38:W38" si="51">I34-I36</f>
        <v>-1</v>
      </c>
      <c r="J38" s="21">
        <f t="shared" si="51"/>
        <v>0.47619047619047616</v>
      </c>
      <c r="K38" s="21">
        <f t="shared" si="51"/>
        <v>0.28308823529411764</v>
      </c>
      <c r="L38" s="21">
        <f t="shared" si="51"/>
        <v>-6.6666666666666652E-2</v>
      </c>
      <c r="M38" s="21">
        <f t="shared" si="51"/>
        <v>-0.17142857142857137</v>
      </c>
      <c r="N38" s="21">
        <f t="shared" si="51"/>
        <v>0.33766233766233766</v>
      </c>
      <c r="O38" s="21">
        <f t="shared" si="51"/>
        <v>0.34509803921568627</v>
      </c>
      <c r="P38" s="21">
        <f t="shared" si="51"/>
        <v>9.9999999999999978E-2</v>
      </c>
      <c r="Q38" s="21">
        <f t="shared" si="51"/>
        <v>0</v>
      </c>
      <c r="R38" s="21">
        <f t="shared" si="51"/>
        <v>0</v>
      </c>
      <c r="S38" s="21">
        <f t="shared" si="51"/>
        <v>0</v>
      </c>
      <c r="T38" s="21">
        <f t="shared" si="51"/>
        <v>0</v>
      </c>
      <c r="U38" s="21">
        <f t="shared" si="51"/>
        <v>0</v>
      </c>
      <c r="V38" s="21">
        <f t="shared" si="51"/>
        <v>0</v>
      </c>
      <c r="W38" s="21">
        <f t="shared" si="51"/>
        <v>0</v>
      </c>
      <c r="AH38" s="20" t="s">
        <v>180</v>
      </c>
      <c r="AI38" s="15">
        <f>BB$31</f>
        <v>9</v>
      </c>
      <c r="AJ38" s="15">
        <f t="shared" ref="AJ38:AX38" si="52">BC$31</f>
        <v>2</v>
      </c>
      <c r="AK38" s="15">
        <f t="shared" si="52"/>
        <v>11</v>
      </c>
      <c r="AL38" s="15">
        <f t="shared" si="52"/>
        <v>9</v>
      </c>
      <c r="AM38" s="15">
        <f t="shared" si="52"/>
        <v>6</v>
      </c>
      <c r="AN38" s="15">
        <f t="shared" si="52"/>
        <v>3</v>
      </c>
      <c r="AO38" s="15">
        <f t="shared" si="52"/>
        <v>8</v>
      </c>
      <c r="AP38" s="15">
        <f t="shared" si="52"/>
        <v>10</v>
      </c>
      <c r="AQ38" s="15">
        <f t="shared" si="52"/>
        <v>7</v>
      </c>
      <c r="AR38" s="15">
        <f t="shared" si="52"/>
        <v>0</v>
      </c>
      <c r="AS38" s="15">
        <f t="shared" si="52"/>
        <v>0</v>
      </c>
      <c r="AT38" s="15">
        <f t="shared" si="52"/>
        <v>0</v>
      </c>
      <c r="AU38" s="15">
        <f t="shared" si="52"/>
        <v>0</v>
      </c>
      <c r="AV38" s="15">
        <f t="shared" si="52"/>
        <v>0</v>
      </c>
      <c r="AW38" s="15">
        <f t="shared" si="52"/>
        <v>0</v>
      </c>
      <c r="AX38" s="15">
        <f t="shared" si="52"/>
        <v>0</v>
      </c>
      <c r="BA38" s="20" t="s">
        <v>180</v>
      </c>
      <c r="BB38" s="15">
        <f>$B20-AI38</f>
        <v>4</v>
      </c>
      <c r="BC38" s="15">
        <f t="shared" si="46"/>
        <v>11</v>
      </c>
      <c r="BD38" s="15">
        <f t="shared" si="46"/>
        <v>2</v>
      </c>
      <c r="BE38" s="15">
        <f t="shared" si="46"/>
        <v>4</v>
      </c>
      <c r="BF38" s="15">
        <f t="shared" si="46"/>
        <v>7</v>
      </c>
      <c r="BG38" s="15">
        <f t="shared" si="46"/>
        <v>10</v>
      </c>
      <c r="BH38" s="15">
        <f t="shared" si="46"/>
        <v>5</v>
      </c>
      <c r="BI38" s="15">
        <f t="shared" si="46"/>
        <v>3</v>
      </c>
      <c r="BJ38" s="15">
        <f t="shared" si="46"/>
        <v>6</v>
      </c>
      <c r="BK38" s="15">
        <f t="shared" si="46"/>
        <v>13</v>
      </c>
      <c r="BL38" s="15">
        <f t="shared" si="46"/>
        <v>13</v>
      </c>
      <c r="BM38" s="15">
        <f t="shared" si="46"/>
        <v>13</v>
      </c>
      <c r="BN38" s="15">
        <f t="shared" si="46"/>
        <v>13</v>
      </c>
      <c r="BO38" s="15">
        <f t="shared" si="46"/>
        <v>13</v>
      </c>
      <c r="BP38" s="15">
        <f t="shared" si="46"/>
        <v>13</v>
      </c>
      <c r="BQ38" s="15">
        <f t="shared" si="46"/>
        <v>13</v>
      </c>
    </row>
    <row r="39" spans="1:70">
      <c r="A39" t="s">
        <v>127</v>
      </c>
      <c r="B39" s="2">
        <f>1-B38</f>
        <v>0.33333333333333326</v>
      </c>
      <c r="F39" s="20" t="s">
        <v>181</v>
      </c>
      <c r="G39" s="20"/>
      <c r="H39" s="22">
        <f>H38+H37-H35</f>
        <v>-0.31008403361344539</v>
      </c>
      <c r="I39" s="22">
        <f t="shared" ref="I39:W39" si="53">I38+I37-I35</f>
        <v>-1.4761904761904763</v>
      </c>
      <c r="J39" s="22">
        <f t="shared" si="53"/>
        <v>1.4761904761904763</v>
      </c>
      <c r="K39" s="22">
        <f t="shared" si="53"/>
        <v>0.44975490196078433</v>
      </c>
      <c r="L39" s="22">
        <f t="shared" si="53"/>
        <v>-0.52820512820512822</v>
      </c>
      <c r="M39" s="22">
        <f t="shared" si="53"/>
        <v>-0.43940242763772164</v>
      </c>
      <c r="N39" s="22">
        <f t="shared" si="53"/>
        <v>0.35475635475635481</v>
      </c>
      <c r="O39" s="22">
        <f t="shared" si="53"/>
        <v>0.5117647058823529</v>
      </c>
      <c r="P39" s="22">
        <f t="shared" si="53"/>
        <v>-0.12222222222222223</v>
      </c>
      <c r="Q39" s="22">
        <f t="shared" si="53"/>
        <v>-0.14311594202898548</v>
      </c>
      <c r="R39" s="22">
        <f t="shared" si="53"/>
        <v>-0.14311594202898548</v>
      </c>
      <c r="S39" s="22">
        <f t="shared" si="53"/>
        <v>-0.14311594202898548</v>
      </c>
      <c r="T39" s="22">
        <f t="shared" si="53"/>
        <v>-0.14311594202898548</v>
      </c>
      <c r="U39" s="22">
        <f t="shared" si="53"/>
        <v>-0.14311594202898548</v>
      </c>
      <c r="V39" s="22">
        <f t="shared" si="53"/>
        <v>-0.14311594202898548</v>
      </c>
      <c r="W39" s="22">
        <f t="shared" si="53"/>
        <v>-0.14311594202898548</v>
      </c>
      <c r="AH39" s="19" t="s">
        <v>182</v>
      </c>
      <c r="AI39" s="12">
        <f>H$31</f>
        <v>12</v>
      </c>
      <c r="AJ39" s="12">
        <f t="shared" ref="AJ39:AX39" si="54">I$31</f>
        <v>7</v>
      </c>
      <c r="AK39" s="12">
        <f t="shared" si="54"/>
        <v>10</v>
      </c>
      <c r="AL39" s="12">
        <f t="shared" si="54"/>
        <v>11</v>
      </c>
      <c r="AM39" s="12">
        <f t="shared" si="54"/>
        <v>11</v>
      </c>
      <c r="AN39" s="12">
        <f t="shared" si="54"/>
        <v>6</v>
      </c>
      <c r="AO39" s="12">
        <f t="shared" si="54"/>
        <v>7</v>
      </c>
      <c r="AP39" s="12">
        <f t="shared" si="54"/>
        <v>8</v>
      </c>
      <c r="AQ39" s="12">
        <f t="shared" si="54"/>
        <v>13</v>
      </c>
      <c r="AR39" s="12">
        <f t="shared" si="54"/>
        <v>0</v>
      </c>
      <c r="AS39" s="12">
        <f t="shared" si="54"/>
        <v>0</v>
      </c>
      <c r="AT39" s="12">
        <f t="shared" si="54"/>
        <v>0</v>
      </c>
      <c r="AU39" s="12">
        <f t="shared" si="54"/>
        <v>0</v>
      </c>
      <c r="AV39" s="12">
        <f t="shared" si="54"/>
        <v>0</v>
      </c>
      <c r="AW39" s="12">
        <f t="shared" si="54"/>
        <v>0</v>
      </c>
      <c r="AX39" s="12">
        <f t="shared" si="54"/>
        <v>0</v>
      </c>
      <c r="BA39" s="19" t="s">
        <v>182</v>
      </c>
      <c r="BB39" s="12">
        <f>$B10-AI39</f>
        <v>5</v>
      </c>
      <c r="BC39" s="12">
        <f t="shared" ref="BC39:BQ39" si="55">$B10-AJ39</f>
        <v>10</v>
      </c>
      <c r="BD39" s="12">
        <f t="shared" si="55"/>
        <v>7</v>
      </c>
      <c r="BE39" s="12">
        <f t="shared" si="55"/>
        <v>6</v>
      </c>
      <c r="BF39" s="12">
        <f t="shared" si="55"/>
        <v>6</v>
      </c>
      <c r="BG39" s="12">
        <f t="shared" si="55"/>
        <v>11</v>
      </c>
      <c r="BH39" s="12">
        <f t="shared" si="55"/>
        <v>10</v>
      </c>
      <c r="BI39" s="12">
        <f t="shared" si="55"/>
        <v>9</v>
      </c>
      <c r="BJ39" s="12">
        <f t="shared" si="55"/>
        <v>4</v>
      </c>
      <c r="BK39" s="12">
        <f t="shared" si="55"/>
        <v>17</v>
      </c>
      <c r="BL39" s="12">
        <f t="shared" si="55"/>
        <v>17</v>
      </c>
      <c r="BM39" s="12">
        <f t="shared" si="55"/>
        <v>17</v>
      </c>
      <c r="BN39" s="12">
        <f t="shared" si="55"/>
        <v>17</v>
      </c>
      <c r="BO39" s="12">
        <f t="shared" si="55"/>
        <v>17</v>
      </c>
      <c r="BP39" s="12">
        <f t="shared" si="55"/>
        <v>17</v>
      </c>
      <c r="BQ39" s="12">
        <f t="shared" si="55"/>
        <v>17</v>
      </c>
    </row>
    <row r="40" spans="1:70">
      <c r="A40" t="s">
        <v>128</v>
      </c>
      <c r="B40" s="2">
        <f>B35/(B10-B12)</f>
        <v>0.54545454545454541</v>
      </c>
      <c r="F40" s="19" t="s">
        <v>102</v>
      </c>
      <c r="G40" s="19"/>
      <c r="H40" s="21">
        <f t="shared" ref="H40:W41" si="56">$B$13/2*AI46</f>
        <v>9.4</v>
      </c>
      <c r="I40" s="21">
        <f t="shared" si="56"/>
        <v>0</v>
      </c>
      <c r="J40" s="21">
        <f t="shared" si="56"/>
        <v>11.19047619047619</v>
      </c>
      <c r="K40" s="21">
        <f t="shared" si="56"/>
        <v>11.058823529411764</v>
      </c>
      <c r="L40" s="21">
        <f t="shared" si="56"/>
        <v>9.4</v>
      </c>
      <c r="M40" s="21">
        <f t="shared" si="56"/>
        <v>9.4</v>
      </c>
      <c r="N40" s="21">
        <f t="shared" si="56"/>
        <v>10.071428571428571</v>
      </c>
      <c r="O40" s="21">
        <f t="shared" si="56"/>
        <v>9.6764705882352935</v>
      </c>
      <c r="P40" s="21">
        <f t="shared" si="56"/>
        <v>11.75</v>
      </c>
      <c r="Q40" s="21">
        <f t="shared" si="56"/>
        <v>0</v>
      </c>
      <c r="R40" s="21">
        <f t="shared" si="56"/>
        <v>0</v>
      </c>
      <c r="S40" s="21">
        <f t="shared" si="56"/>
        <v>0</v>
      </c>
      <c r="T40" s="21">
        <f t="shared" si="56"/>
        <v>0</v>
      </c>
      <c r="U40" s="21">
        <f t="shared" si="56"/>
        <v>0</v>
      </c>
      <c r="V40" s="21">
        <f t="shared" si="56"/>
        <v>0</v>
      </c>
      <c r="W40" s="21">
        <f t="shared" si="56"/>
        <v>0</v>
      </c>
      <c r="AH40" s="20" t="s">
        <v>183</v>
      </c>
      <c r="AI40" s="15">
        <f>DF$31</f>
        <v>4</v>
      </c>
      <c r="AJ40" s="15">
        <f t="shared" ref="AJ40:AX40" si="57">DG$31</f>
        <v>2</v>
      </c>
      <c r="AK40" s="15">
        <f t="shared" si="57"/>
        <v>4</v>
      </c>
      <c r="AL40" s="15">
        <f t="shared" si="57"/>
        <v>4</v>
      </c>
      <c r="AM40" s="15">
        <f t="shared" si="57"/>
        <v>2</v>
      </c>
      <c r="AN40" s="15">
        <f t="shared" si="57"/>
        <v>2</v>
      </c>
      <c r="AO40" s="15">
        <f t="shared" si="57"/>
        <v>4</v>
      </c>
      <c r="AP40" s="15">
        <f t="shared" si="57"/>
        <v>3</v>
      </c>
      <c r="AQ40" s="15">
        <f t="shared" si="57"/>
        <v>5</v>
      </c>
      <c r="AR40" s="15">
        <f t="shared" si="57"/>
        <v>0</v>
      </c>
      <c r="AS40" s="15">
        <f t="shared" si="57"/>
        <v>0</v>
      </c>
      <c r="AT40" s="15">
        <f t="shared" si="57"/>
        <v>0</v>
      </c>
      <c r="AU40" s="15">
        <f t="shared" si="57"/>
        <v>0</v>
      </c>
      <c r="AV40" s="15">
        <f t="shared" si="57"/>
        <v>0</v>
      </c>
      <c r="AW40" s="15">
        <f t="shared" si="57"/>
        <v>0</v>
      </c>
      <c r="AX40" s="15">
        <f t="shared" si="57"/>
        <v>0</v>
      </c>
      <c r="BA40" s="20" t="s">
        <v>183</v>
      </c>
      <c r="BB40" s="15">
        <f>$B12-AI40</f>
        <v>1.9999999999999991</v>
      </c>
      <c r="BC40" s="15">
        <f t="shared" ref="BC40:BQ40" si="58">$B12-AJ40</f>
        <v>3.9999999999999991</v>
      </c>
      <c r="BD40" s="15">
        <f t="shared" si="58"/>
        <v>1.9999999999999991</v>
      </c>
      <c r="BE40" s="15">
        <f t="shared" si="58"/>
        <v>1.9999999999999991</v>
      </c>
      <c r="BF40" s="15">
        <f t="shared" si="58"/>
        <v>3.9999999999999991</v>
      </c>
      <c r="BG40" s="15">
        <f t="shared" si="58"/>
        <v>3.9999999999999991</v>
      </c>
      <c r="BH40" s="15">
        <f t="shared" si="58"/>
        <v>1.9999999999999991</v>
      </c>
      <c r="BI40" s="15">
        <f t="shared" si="58"/>
        <v>2.9999999999999991</v>
      </c>
      <c r="BJ40" s="15">
        <f t="shared" si="58"/>
        <v>0.99999999999999911</v>
      </c>
      <c r="BK40" s="15">
        <f t="shared" si="58"/>
        <v>5.9999999999999991</v>
      </c>
      <c r="BL40" s="15">
        <f t="shared" si="58"/>
        <v>5.9999999999999991</v>
      </c>
      <c r="BM40" s="15">
        <f t="shared" si="58"/>
        <v>5.9999999999999991</v>
      </c>
      <c r="BN40" s="15">
        <f t="shared" si="58"/>
        <v>5.9999999999999991</v>
      </c>
      <c r="BO40" s="15">
        <f t="shared" si="58"/>
        <v>5.9999999999999991</v>
      </c>
      <c r="BP40" s="15">
        <f t="shared" si="58"/>
        <v>5.9999999999999991</v>
      </c>
      <c r="BQ40" s="15">
        <f t="shared" si="58"/>
        <v>5.9999999999999991</v>
      </c>
    </row>
    <row r="41" spans="1:70">
      <c r="A41" t="s">
        <v>130</v>
      </c>
      <c r="B41" s="2">
        <f>1-B40</f>
        <v>0.45454545454545459</v>
      </c>
      <c r="F41" s="20" t="s">
        <v>103</v>
      </c>
      <c r="G41" s="20"/>
      <c r="H41" s="22">
        <f t="shared" si="56"/>
        <v>8.2941176470588243</v>
      </c>
      <c r="I41" s="22">
        <f t="shared" si="56"/>
        <v>23.5</v>
      </c>
      <c r="J41" s="22">
        <f t="shared" si="56"/>
        <v>0</v>
      </c>
      <c r="K41" s="22">
        <f t="shared" si="56"/>
        <v>4.40625</v>
      </c>
      <c r="L41" s="22">
        <f t="shared" si="56"/>
        <v>10.966666666666667</v>
      </c>
      <c r="M41" s="22">
        <f t="shared" si="56"/>
        <v>13.428571428571427</v>
      </c>
      <c r="N41" s="22">
        <f t="shared" si="56"/>
        <v>2.1363636363636362</v>
      </c>
      <c r="O41" s="22">
        <f t="shared" si="56"/>
        <v>1.5666666666666667</v>
      </c>
      <c r="P41" s="22">
        <f t="shared" si="56"/>
        <v>9.4</v>
      </c>
      <c r="Q41" s="22">
        <f t="shared" si="56"/>
        <v>0</v>
      </c>
      <c r="R41" s="22">
        <f t="shared" si="56"/>
        <v>0</v>
      </c>
      <c r="S41" s="22">
        <f t="shared" si="56"/>
        <v>0</v>
      </c>
      <c r="T41" s="22">
        <f t="shared" si="56"/>
        <v>0</v>
      </c>
      <c r="U41" s="22">
        <f t="shared" si="56"/>
        <v>0</v>
      </c>
      <c r="V41" s="22">
        <f t="shared" si="56"/>
        <v>0</v>
      </c>
      <c r="W41" s="22">
        <f t="shared" si="56"/>
        <v>0</v>
      </c>
      <c r="AH41" s="19" t="s">
        <v>184</v>
      </c>
      <c r="AI41" s="12">
        <f>AI37+AI40</f>
        <v>15</v>
      </c>
      <c r="AJ41" s="12">
        <f t="shared" ref="AJ41:AX41" si="59">AJ37+AJ40</f>
        <v>2</v>
      </c>
      <c r="AK41" s="12">
        <f t="shared" si="59"/>
        <v>21</v>
      </c>
      <c r="AL41" s="12">
        <f t="shared" si="59"/>
        <v>17</v>
      </c>
      <c r="AM41" s="12">
        <f t="shared" si="59"/>
        <v>10</v>
      </c>
      <c r="AN41" s="12">
        <f t="shared" si="59"/>
        <v>5</v>
      </c>
      <c r="AO41" s="12">
        <f t="shared" si="59"/>
        <v>14</v>
      </c>
      <c r="AP41" s="12">
        <f t="shared" si="59"/>
        <v>17</v>
      </c>
      <c r="AQ41" s="12">
        <f t="shared" si="59"/>
        <v>14</v>
      </c>
      <c r="AR41" s="12">
        <f t="shared" si="59"/>
        <v>0</v>
      </c>
      <c r="AS41" s="12">
        <f t="shared" si="59"/>
        <v>0</v>
      </c>
      <c r="AT41" s="12">
        <f t="shared" si="59"/>
        <v>0</v>
      </c>
      <c r="AU41" s="12">
        <f t="shared" si="59"/>
        <v>0</v>
      </c>
      <c r="AV41" s="12">
        <f t="shared" si="59"/>
        <v>0</v>
      </c>
      <c r="AW41" s="12">
        <f t="shared" si="59"/>
        <v>0</v>
      </c>
      <c r="AX41" s="12">
        <f t="shared" si="59"/>
        <v>0</v>
      </c>
      <c r="BA41" s="19" t="s">
        <v>184</v>
      </c>
      <c r="BB41" s="12">
        <f>$B21-AI41</f>
        <v>8</v>
      </c>
      <c r="BC41" s="12">
        <f t="shared" ref="BC41:BQ42" si="60">$B21-AJ41</f>
        <v>21</v>
      </c>
      <c r="BD41" s="12">
        <f t="shared" si="60"/>
        <v>2</v>
      </c>
      <c r="BE41" s="12">
        <f t="shared" si="60"/>
        <v>6</v>
      </c>
      <c r="BF41" s="12">
        <f t="shared" si="60"/>
        <v>13</v>
      </c>
      <c r="BG41" s="12">
        <f t="shared" si="60"/>
        <v>18</v>
      </c>
      <c r="BH41" s="12">
        <f t="shared" si="60"/>
        <v>9</v>
      </c>
      <c r="BI41" s="12">
        <f t="shared" si="60"/>
        <v>6</v>
      </c>
      <c r="BJ41" s="12">
        <f t="shared" si="60"/>
        <v>9</v>
      </c>
      <c r="BK41" s="12">
        <f t="shared" si="60"/>
        <v>23</v>
      </c>
      <c r="BL41" s="12">
        <f t="shared" si="60"/>
        <v>23</v>
      </c>
      <c r="BM41" s="12">
        <f t="shared" si="60"/>
        <v>23</v>
      </c>
      <c r="BN41" s="12">
        <f t="shared" si="60"/>
        <v>23</v>
      </c>
      <c r="BO41" s="12">
        <f t="shared" si="60"/>
        <v>23</v>
      </c>
      <c r="BP41" s="12">
        <f t="shared" si="60"/>
        <v>23</v>
      </c>
      <c r="BQ41" s="12">
        <f t="shared" si="60"/>
        <v>23</v>
      </c>
    </row>
    <row r="42" spans="1:70">
      <c r="F42" s="19" t="s">
        <v>121</v>
      </c>
      <c r="G42" s="19"/>
      <c r="H42" s="21">
        <f>H40-H41</f>
        <v>1.1058823529411761</v>
      </c>
      <c r="I42" s="21">
        <f t="shared" ref="I42:W42" si="61">I40-I41</f>
        <v>-23.5</v>
      </c>
      <c r="J42" s="21">
        <f t="shared" si="61"/>
        <v>11.19047619047619</v>
      </c>
      <c r="K42" s="21">
        <f t="shared" si="61"/>
        <v>6.6525735294117645</v>
      </c>
      <c r="L42" s="21">
        <f t="shared" si="61"/>
        <v>-1.5666666666666664</v>
      </c>
      <c r="M42" s="21">
        <f t="shared" si="61"/>
        <v>-4.0285714285714267</v>
      </c>
      <c r="N42" s="21">
        <f t="shared" si="61"/>
        <v>7.9350649350649345</v>
      </c>
      <c r="O42" s="21">
        <f t="shared" si="61"/>
        <v>8.1098039215686271</v>
      </c>
      <c r="P42" s="21">
        <f t="shared" si="61"/>
        <v>2.3499999999999996</v>
      </c>
      <c r="Q42" s="21">
        <f t="shared" si="61"/>
        <v>0</v>
      </c>
      <c r="R42" s="21">
        <f t="shared" si="61"/>
        <v>0</v>
      </c>
      <c r="S42" s="21">
        <f t="shared" si="61"/>
        <v>0</v>
      </c>
      <c r="T42" s="21">
        <f t="shared" si="61"/>
        <v>0</v>
      </c>
      <c r="U42" s="21">
        <f t="shared" si="61"/>
        <v>0</v>
      </c>
      <c r="V42" s="21">
        <f t="shared" si="61"/>
        <v>0</v>
      </c>
      <c r="W42" s="21">
        <f t="shared" si="61"/>
        <v>0</v>
      </c>
      <c r="AH42" s="8" t="s">
        <v>185</v>
      </c>
      <c r="AI42" s="4">
        <f>AI39-AI40+AI38</f>
        <v>17</v>
      </c>
      <c r="AJ42" s="4">
        <f t="shared" ref="AJ42:AX42" si="62">AJ39-AJ40+AJ38</f>
        <v>7</v>
      </c>
      <c r="AK42" s="4">
        <f t="shared" si="62"/>
        <v>17</v>
      </c>
      <c r="AL42" s="4">
        <f t="shared" si="62"/>
        <v>16</v>
      </c>
      <c r="AM42" s="4">
        <f t="shared" si="62"/>
        <v>15</v>
      </c>
      <c r="AN42" s="4">
        <f t="shared" si="62"/>
        <v>7</v>
      </c>
      <c r="AO42" s="4">
        <f t="shared" si="62"/>
        <v>11</v>
      </c>
      <c r="AP42" s="4">
        <f t="shared" si="62"/>
        <v>15</v>
      </c>
      <c r="AQ42" s="4">
        <f t="shared" si="62"/>
        <v>15</v>
      </c>
      <c r="AR42" s="4">
        <f t="shared" si="62"/>
        <v>0</v>
      </c>
      <c r="AS42" s="4">
        <f t="shared" si="62"/>
        <v>0</v>
      </c>
      <c r="AT42" s="4">
        <f t="shared" si="62"/>
        <v>0</v>
      </c>
      <c r="AU42" s="4">
        <f t="shared" si="62"/>
        <v>0</v>
      </c>
      <c r="AV42" s="4">
        <f t="shared" si="62"/>
        <v>0</v>
      </c>
      <c r="AW42" s="4">
        <f t="shared" si="62"/>
        <v>0</v>
      </c>
      <c r="AX42" s="4">
        <f t="shared" si="62"/>
        <v>0</v>
      </c>
      <c r="BA42" s="8" t="s">
        <v>185</v>
      </c>
      <c r="BB42" s="4">
        <f>$B22-AI42</f>
        <v>7</v>
      </c>
      <c r="BC42" s="4">
        <f t="shared" si="60"/>
        <v>17</v>
      </c>
      <c r="BD42" s="4">
        <f t="shared" si="60"/>
        <v>7</v>
      </c>
      <c r="BE42" s="4">
        <f t="shared" si="60"/>
        <v>8</v>
      </c>
      <c r="BF42" s="4">
        <f t="shared" si="60"/>
        <v>9</v>
      </c>
      <c r="BG42" s="4">
        <f t="shared" si="60"/>
        <v>17</v>
      </c>
      <c r="BH42" s="4">
        <f t="shared" si="60"/>
        <v>13</v>
      </c>
      <c r="BI42" s="4">
        <f t="shared" si="60"/>
        <v>9</v>
      </c>
      <c r="BJ42" s="4">
        <f t="shared" si="60"/>
        <v>9</v>
      </c>
      <c r="BK42" s="4">
        <f t="shared" si="60"/>
        <v>24</v>
      </c>
      <c r="BL42" s="4">
        <f t="shared" si="60"/>
        <v>24</v>
      </c>
      <c r="BM42" s="4">
        <f t="shared" si="60"/>
        <v>24</v>
      </c>
      <c r="BN42" s="4">
        <f t="shared" si="60"/>
        <v>24</v>
      </c>
      <c r="BO42" s="4">
        <f t="shared" si="60"/>
        <v>24</v>
      </c>
      <c r="BP42" s="4">
        <f t="shared" si="60"/>
        <v>24</v>
      </c>
      <c r="BQ42" s="4">
        <f t="shared" si="60"/>
        <v>24</v>
      </c>
    </row>
    <row r="43" spans="1:70">
      <c r="A43" t="s">
        <v>131</v>
      </c>
      <c r="B43" s="3">
        <f>$ED$31/ED32</f>
        <v>3</v>
      </c>
      <c r="F43" s="20" t="s">
        <v>181</v>
      </c>
      <c r="G43" s="20"/>
      <c r="H43" s="22">
        <f t="shared" ref="H43:W43" si="63">(H34+H37-H35-H36)*$B$13/2</f>
        <v>-7.2869747899159654</v>
      </c>
      <c r="I43" s="22">
        <f t="shared" si="63"/>
        <v>-34.69047619047619</v>
      </c>
      <c r="J43" s="22">
        <f t="shared" si="63"/>
        <v>34.69047619047619</v>
      </c>
      <c r="K43" s="22">
        <f t="shared" si="63"/>
        <v>10.569240196078431</v>
      </c>
      <c r="L43" s="22">
        <f t="shared" si="63"/>
        <v>-12.412820512820513</v>
      </c>
      <c r="M43" s="22">
        <f t="shared" si="63"/>
        <v>-10.325957049486458</v>
      </c>
      <c r="N43" s="22">
        <f t="shared" si="63"/>
        <v>8.3367743367743348</v>
      </c>
      <c r="O43" s="22">
        <f t="shared" si="63"/>
        <v>12.026470588235293</v>
      </c>
      <c r="P43" s="22">
        <f t="shared" si="63"/>
        <v>-2.8722222222222213</v>
      </c>
      <c r="Q43" s="22">
        <f t="shared" si="63"/>
        <v>-3.3632246376811588</v>
      </c>
      <c r="R43" s="22">
        <f t="shared" si="63"/>
        <v>-3.3632246376811588</v>
      </c>
      <c r="S43" s="22">
        <f t="shared" si="63"/>
        <v>-3.3632246376811588</v>
      </c>
      <c r="T43" s="22">
        <f t="shared" si="63"/>
        <v>-3.3632246376811588</v>
      </c>
      <c r="U43" s="22">
        <f t="shared" si="63"/>
        <v>-3.3632246376811588</v>
      </c>
      <c r="V43" s="22">
        <f t="shared" si="63"/>
        <v>-3.3632246376811588</v>
      </c>
      <c r="W43" s="22">
        <f t="shared" si="63"/>
        <v>-3.3632246376811588</v>
      </c>
    </row>
    <row r="44" spans="1:70">
      <c r="A44" t="s">
        <v>132</v>
      </c>
      <c r="B44" s="3">
        <f>$EG$31/EG32</f>
        <v>1</v>
      </c>
      <c r="F44" s="7" t="s">
        <v>90</v>
      </c>
      <c r="G44" s="7"/>
      <c r="H44" s="39">
        <f t="shared" ref="H44:W44" si="64">AI53</f>
        <v>32</v>
      </c>
      <c r="I44" s="39">
        <f t="shared" si="64"/>
        <v>9</v>
      </c>
      <c r="J44" s="39">
        <f t="shared" si="64"/>
        <v>38</v>
      </c>
      <c r="K44" s="39">
        <f t="shared" si="64"/>
        <v>33</v>
      </c>
      <c r="L44" s="39">
        <f t="shared" si="64"/>
        <v>25</v>
      </c>
      <c r="M44" s="39">
        <f t="shared" si="64"/>
        <v>12</v>
      </c>
      <c r="N44" s="39">
        <f t="shared" si="64"/>
        <v>25</v>
      </c>
      <c r="O44" s="39">
        <f t="shared" si="64"/>
        <v>32</v>
      </c>
      <c r="P44" s="39">
        <f t="shared" si="64"/>
        <v>29</v>
      </c>
      <c r="Q44" s="39">
        <f t="shared" si="64"/>
        <v>0</v>
      </c>
      <c r="R44" s="39">
        <f t="shared" si="64"/>
        <v>0</v>
      </c>
      <c r="S44" s="39">
        <f t="shared" si="64"/>
        <v>0</v>
      </c>
      <c r="T44" s="39">
        <f t="shared" si="64"/>
        <v>0</v>
      </c>
      <c r="U44" s="39">
        <f t="shared" si="64"/>
        <v>0</v>
      </c>
      <c r="V44" s="39">
        <f t="shared" si="64"/>
        <v>0</v>
      </c>
      <c r="W44" s="39">
        <f t="shared" si="64"/>
        <v>0</v>
      </c>
      <c r="AH44" t="s">
        <v>186</v>
      </c>
    </row>
    <row r="45" spans="1:70">
      <c r="A45" t="s">
        <v>133</v>
      </c>
      <c r="B45" s="3">
        <f>$EE$31/EE32</f>
        <v>2.6666666666666665</v>
      </c>
      <c r="P45" s="2"/>
      <c r="Q45" s="2"/>
      <c r="R45" s="2"/>
      <c r="AH45" s="9" t="s">
        <v>174</v>
      </c>
      <c r="AI45" s="10" t="str">
        <f>AI1</f>
        <v>Jonny</v>
      </c>
      <c r="AJ45" s="10" t="str">
        <f t="shared" ref="AJ45:AX45" si="65">AJ1</f>
        <v>Marius</v>
      </c>
      <c r="AK45" s="10" t="str">
        <f t="shared" si="65"/>
        <v>Max</v>
      </c>
      <c r="AL45" s="10" t="str">
        <f t="shared" si="65"/>
        <v>Dan</v>
      </c>
      <c r="AM45" s="10" t="str">
        <f t="shared" si="65"/>
        <v>Apat</v>
      </c>
      <c r="AN45" s="10" t="str">
        <f t="shared" si="65"/>
        <v>Ed</v>
      </c>
      <c r="AO45" s="10" t="str">
        <f t="shared" si="65"/>
        <v>Joe</v>
      </c>
      <c r="AP45" s="10" t="str">
        <f t="shared" si="65"/>
        <v>Nate</v>
      </c>
      <c r="AQ45" s="10" t="str">
        <f t="shared" si="65"/>
        <v>Matt</v>
      </c>
      <c r="AR45" s="10" t="str">
        <f t="shared" si="65"/>
        <v>Player</v>
      </c>
      <c r="AS45" s="10" t="str">
        <f t="shared" si="65"/>
        <v>Player</v>
      </c>
      <c r="AT45" s="10" t="str">
        <f t="shared" si="65"/>
        <v>Player</v>
      </c>
      <c r="AU45" s="10" t="str">
        <f t="shared" si="65"/>
        <v>Player</v>
      </c>
      <c r="AV45" s="10" t="str">
        <f t="shared" si="65"/>
        <v>Player</v>
      </c>
      <c r="AW45" s="10" t="str">
        <f t="shared" si="65"/>
        <v>Player</v>
      </c>
      <c r="AX45" s="10" t="str">
        <f t="shared" si="65"/>
        <v>Player</v>
      </c>
      <c r="AY45" s="36"/>
      <c r="BA45" s="9" t="s">
        <v>174</v>
      </c>
      <c r="BB45" s="10" t="s">
        <v>8</v>
      </c>
      <c r="BC45" s="10" t="s">
        <v>9</v>
      </c>
      <c r="BD45" s="10" t="s">
        <v>10</v>
      </c>
      <c r="BE45" s="10" t="s">
        <v>11</v>
      </c>
      <c r="BF45" s="10" t="s">
        <v>12</v>
      </c>
      <c r="BG45" s="10" t="s">
        <v>13</v>
      </c>
      <c r="BH45" s="10" t="s">
        <v>14</v>
      </c>
      <c r="BI45" s="10" t="s">
        <v>15</v>
      </c>
      <c r="BJ45" s="10" t="s">
        <v>16</v>
      </c>
      <c r="BK45" s="10" t="s">
        <v>17</v>
      </c>
      <c r="BL45" s="10" t="s">
        <v>18</v>
      </c>
      <c r="BM45" s="10" t="s">
        <v>19</v>
      </c>
      <c r="BN45" s="10" t="s">
        <v>20</v>
      </c>
      <c r="BO45" s="10" t="s">
        <v>21</v>
      </c>
      <c r="BP45" s="10" t="s">
        <v>22</v>
      </c>
      <c r="BQ45" s="10" t="s">
        <v>23</v>
      </c>
      <c r="BR45" s="36"/>
    </row>
    <row r="46" spans="1:70">
      <c r="A46" t="s">
        <v>134</v>
      </c>
      <c r="B46" s="3">
        <f>$EF$31/EF32</f>
        <v>0</v>
      </c>
      <c r="AH46" s="19" t="s">
        <v>146</v>
      </c>
      <c r="AI46" s="21">
        <f>IF(AI41&gt;0,AI35/AI41,0)</f>
        <v>0.4</v>
      </c>
      <c r="AJ46" s="21">
        <f t="shared" ref="AJ46:AX47" si="66">IF(AJ41&gt;0,AJ35/AJ41,0)</f>
        <v>0</v>
      </c>
      <c r="AK46" s="21">
        <f t="shared" si="66"/>
        <v>0.47619047619047616</v>
      </c>
      <c r="AL46" s="21">
        <f t="shared" si="66"/>
        <v>0.47058823529411764</v>
      </c>
      <c r="AM46" s="21">
        <f t="shared" si="66"/>
        <v>0.4</v>
      </c>
      <c r="AN46" s="21">
        <f t="shared" si="66"/>
        <v>0.4</v>
      </c>
      <c r="AO46" s="21">
        <f t="shared" si="66"/>
        <v>0.42857142857142855</v>
      </c>
      <c r="AP46" s="21">
        <f t="shared" si="66"/>
        <v>0.41176470588235292</v>
      </c>
      <c r="AQ46" s="21">
        <f t="shared" si="66"/>
        <v>0.5</v>
      </c>
      <c r="AR46" s="21">
        <f t="shared" si="66"/>
        <v>0</v>
      </c>
      <c r="AS46" s="21">
        <f t="shared" si="66"/>
        <v>0</v>
      </c>
      <c r="AT46" s="21">
        <f t="shared" si="66"/>
        <v>0</v>
      </c>
      <c r="AU46" s="21">
        <f t="shared" si="66"/>
        <v>0</v>
      </c>
      <c r="AV46" s="21">
        <f t="shared" si="66"/>
        <v>0</v>
      </c>
      <c r="AW46" s="21">
        <f t="shared" si="66"/>
        <v>0</v>
      </c>
      <c r="AX46" s="21">
        <f t="shared" si="66"/>
        <v>0</v>
      </c>
      <c r="AY46" s="2"/>
      <c r="AZ46" s="2"/>
      <c r="BA46" s="19" t="s">
        <v>146</v>
      </c>
      <c r="BB46" s="21">
        <f>BB35/BB41</f>
        <v>0.5</v>
      </c>
      <c r="BC46" s="21">
        <f t="shared" ref="BC46:BQ47" si="67">BC35/BC41</f>
        <v>0.47619047619047616</v>
      </c>
      <c r="BD46" s="21">
        <f t="shared" si="67"/>
        <v>0</v>
      </c>
      <c r="BE46" s="21">
        <f t="shared" si="67"/>
        <v>0.33333333333333331</v>
      </c>
      <c r="BF46" s="21">
        <f t="shared" si="67"/>
        <v>0.46153846153846156</v>
      </c>
      <c r="BG46" s="21">
        <f t="shared" si="67"/>
        <v>0.44444444444444442</v>
      </c>
      <c r="BH46" s="21">
        <f t="shared" si="67"/>
        <v>0.44444444444444442</v>
      </c>
      <c r="BI46" s="21">
        <f t="shared" si="67"/>
        <v>0.5</v>
      </c>
      <c r="BJ46" s="21">
        <f t="shared" si="67"/>
        <v>0.33333333333333331</v>
      </c>
      <c r="BK46" s="21">
        <f t="shared" si="67"/>
        <v>0.43478260869565216</v>
      </c>
      <c r="BL46" s="21">
        <f t="shared" si="67"/>
        <v>0.43478260869565216</v>
      </c>
      <c r="BM46" s="21">
        <f t="shared" si="67"/>
        <v>0.43478260869565216</v>
      </c>
      <c r="BN46" s="21">
        <f t="shared" si="67"/>
        <v>0.43478260869565216</v>
      </c>
      <c r="BO46" s="21">
        <f t="shared" si="67"/>
        <v>0.43478260869565216</v>
      </c>
      <c r="BP46" s="21">
        <f t="shared" si="67"/>
        <v>0.43478260869565216</v>
      </c>
      <c r="BQ46" s="21">
        <f t="shared" si="67"/>
        <v>0.43478260869565216</v>
      </c>
      <c r="BR46" s="2"/>
    </row>
    <row r="47" spans="1:70">
      <c r="B47" s="3"/>
      <c r="P47" s="2"/>
      <c r="Q47" s="2"/>
      <c r="R47" s="2"/>
      <c r="AH47" s="20" t="s">
        <v>104</v>
      </c>
      <c r="AI47" s="22">
        <f>IF(AI42&gt;0,AI36/AI42,0)</f>
        <v>0.35294117647058826</v>
      </c>
      <c r="AJ47" s="22">
        <f t="shared" si="66"/>
        <v>1</v>
      </c>
      <c r="AK47" s="22">
        <f t="shared" si="66"/>
        <v>0</v>
      </c>
      <c r="AL47" s="22">
        <f t="shared" si="66"/>
        <v>0.1875</v>
      </c>
      <c r="AM47" s="22">
        <f t="shared" si="66"/>
        <v>0.46666666666666667</v>
      </c>
      <c r="AN47" s="22">
        <f t="shared" si="66"/>
        <v>0.5714285714285714</v>
      </c>
      <c r="AO47" s="22">
        <f t="shared" si="66"/>
        <v>9.0909090909090912E-2</v>
      </c>
      <c r="AP47" s="22">
        <f t="shared" si="66"/>
        <v>6.6666666666666666E-2</v>
      </c>
      <c r="AQ47" s="22">
        <f t="shared" si="66"/>
        <v>0.4</v>
      </c>
      <c r="AR47" s="22">
        <f t="shared" si="66"/>
        <v>0</v>
      </c>
      <c r="AS47" s="22">
        <f t="shared" si="66"/>
        <v>0</v>
      </c>
      <c r="AT47" s="22">
        <f t="shared" si="66"/>
        <v>0</v>
      </c>
      <c r="AU47" s="22">
        <f t="shared" si="66"/>
        <v>0</v>
      </c>
      <c r="AV47" s="22">
        <f t="shared" si="66"/>
        <v>0</v>
      </c>
      <c r="AW47" s="22">
        <f t="shared" si="66"/>
        <v>0</v>
      </c>
      <c r="AX47" s="22">
        <f t="shared" si="66"/>
        <v>0</v>
      </c>
      <c r="AY47" s="2"/>
      <c r="AZ47" s="2"/>
      <c r="BA47" s="20" t="s">
        <v>104</v>
      </c>
      <c r="BB47" s="22">
        <f>BB36/BB42</f>
        <v>0.14285714285714285</v>
      </c>
      <c r="BC47" s="22">
        <f t="shared" si="67"/>
        <v>0</v>
      </c>
      <c r="BD47" s="22">
        <f t="shared" si="67"/>
        <v>1</v>
      </c>
      <c r="BE47" s="22">
        <f t="shared" si="67"/>
        <v>0.5</v>
      </c>
      <c r="BF47" s="22">
        <f t="shared" si="67"/>
        <v>0</v>
      </c>
      <c r="BG47" s="22">
        <f t="shared" si="67"/>
        <v>0.17647058823529413</v>
      </c>
      <c r="BH47" s="22">
        <f t="shared" si="67"/>
        <v>0.46153846153846156</v>
      </c>
      <c r="BI47" s="22">
        <f t="shared" si="67"/>
        <v>0.66666666666666663</v>
      </c>
      <c r="BJ47" s="22">
        <f t="shared" si="67"/>
        <v>0.1111111111111111</v>
      </c>
      <c r="BK47" s="22">
        <f t="shared" si="67"/>
        <v>0.29166666666666669</v>
      </c>
      <c r="BL47" s="22">
        <f t="shared" si="67"/>
        <v>0.29166666666666669</v>
      </c>
      <c r="BM47" s="22">
        <f t="shared" si="67"/>
        <v>0.29166666666666669</v>
      </c>
      <c r="BN47" s="22">
        <f t="shared" si="67"/>
        <v>0.29166666666666669</v>
      </c>
      <c r="BO47" s="22">
        <f t="shared" si="67"/>
        <v>0.29166666666666669</v>
      </c>
      <c r="BP47" s="22">
        <f t="shared" si="67"/>
        <v>0.29166666666666669</v>
      </c>
      <c r="BQ47" s="22">
        <f t="shared" si="67"/>
        <v>0.29166666666666669</v>
      </c>
      <c r="BR47" s="2"/>
    </row>
    <row r="48" spans="1:70">
      <c r="A48" t="s">
        <v>135</v>
      </c>
      <c r="B48" s="3">
        <f>MAX(ROUND(B43/2,0),B43-ROUND(B43/2,0))</f>
        <v>2</v>
      </c>
      <c r="AH48" s="19" t="s">
        <v>178</v>
      </c>
      <c r="AI48" s="21">
        <f>IF(AI42&gt;0,AI37/AI42,0)</f>
        <v>0.6470588235294118</v>
      </c>
      <c r="AJ48" s="21">
        <f t="shared" ref="AJ48:AX48" si="68">IF(AJ42&gt;0,AJ37/AJ42,0)</f>
        <v>0</v>
      </c>
      <c r="AK48" s="21">
        <f t="shared" si="68"/>
        <v>1</v>
      </c>
      <c r="AL48" s="21">
        <f t="shared" si="68"/>
        <v>0.8125</v>
      </c>
      <c r="AM48" s="21">
        <f t="shared" si="68"/>
        <v>0.53333333333333333</v>
      </c>
      <c r="AN48" s="21">
        <f t="shared" si="68"/>
        <v>0.42857142857142855</v>
      </c>
      <c r="AO48" s="21">
        <f t="shared" si="68"/>
        <v>0.90909090909090906</v>
      </c>
      <c r="AP48" s="21">
        <f t="shared" si="68"/>
        <v>0.93333333333333335</v>
      </c>
      <c r="AQ48" s="21">
        <f t="shared" si="68"/>
        <v>0.6</v>
      </c>
      <c r="AR48" s="21">
        <f t="shared" si="68"/>
        <v>0</v>
      </c>
      <c r="AS48" s="21">
        <f t="shared" si="68"/>
        <v>0</v>
      </c>
      <c r="AT48" s="21">
        <f t="shared" si="68"/>
        <v>0</v>
      </c>
      <c r="AU48" s="21">
        <f t="shared" si="68"/>
        <v>0</v>
      </c>
      <c r="AV48" s="21">
        <f t="shared" si="68"/>
        <v>0</v>
      </c>
      <c r="AW48" s="21">
        <f t="shared" si="68"/>
        <v>0</v>
      </c>
      <c r="AX48" s="21">
        <f t="shared" si="68"/>
        <v>0</v>
      </c>
      <c r="AY48" s="2"/>
      <c r="AZ48" s="2"/>
      <c r="BA48" s="19" t="s">
        <v>178</v>
      </c>
      <c r="BB48" s="21">
        <f>BB37/BB42</f>
        <v>0.8571428571428571</v>
      </c>
      <c r="BC48" s="21">
        <f t="shared" ref="BC48:BQ48" si="69">BC37/BC42</f>
        <v>1</v>
      </c>
      <c r="BD48" s="21">
        <f t="shared" si="69"/>
        <v>0</v>
      </c>
      <c r="BE48" s="21">
        <f t="shared" si="69"/>
        <v>0.5</v>
      </c>
      <c r="BF48" s="21">
        <f t="shared" si="69"/>
        <v>1</v>
      </c>
      <c r="BG48" s="21">
        <f t="shared" si="69"/>
        <v>0.82352941176470584</v>
      </c>
      <c r="BH48" s="21">
        <f t="shared" si="69"/>
        <v>0.53846153846153844</v>
      </c>
      <c r="BI48" s="21">
        <f t="shared" si="69"/>
        <v>0.33333333333333331</v>
      </c>
      <c r="BJ48" s="21">
        <f t="shared" si="69"/>
        <v>0.88888888888888884</v>
      </c>
      <c r="BK48" s="21">
        <f t="shared" si="69"/>
        <v>0.70833333333333337</v>
      </c>
      <c r="BL48" s="21">
        <f t="shared" si="69"/>
        <v>0.70833333333333337</v>
      </c>
      <c r="BM48" s="21">
        <f t="shared" si="69"/>
        <v>0.70833333333333337</v>
      </c>
      <c r="BN48" s="21">
        <f t="shared" si="69"/>
        <v>0.70833333333333337</v>
      </c>
      <c r="BO48" s="21">
        <f t="shared" si="69"/>
        <v>0.70833333333333337</v>
      </c>
      <c r="BP48" s="21">
        <f t="shared" si="69"/>
        <v>0.70833333333333337</v>
      </c>
      <c r="BQ48" s="21">
        <f t="shared" si="69"/>
        <v>0.70833333333333337</v>
      </c>
      <c r="BR48" s="2"/>
    </row>
    <row r="49" spans="1:131">
      <c r="A49" t="s">
        <v>136</v>
      </c>
      <c r="B49" s="3">
        <f>MIN(ROUND(B43/2,0),B43-ROUND(B43/2,0))</f>
        <v>1</v>
      </c>
      <c r="AH49" s="8" t="s">
        <v>180</v>
      </c>
      <c r="AI49" s="23">
        <f>IF(AI41&gt;0,AI38/AI41,0)</f>
        <v>0.6</v>
      </c>
      <c r="AJ49" s="23">
        <f t="shared" ref="AJ49:AX49" si="70">IF(AJ41&gt;0,AJ38/AJ41,0)</f>
        <v>1</v>
      </c>
      <c r="AK49" s="23">
        <f t="shared" si="70"/>
        <v>0.52380952380952384</v>
      </c>
      <c r="AL49" s="23">
        <f t="shared" si="70"/>
        <v>0.52941176470588236</v>
      </c>
      <c r="AM49" s="23">
        <f t="shared" si="70"/>
        <v>0.6</v>
      </c>
      <c r="AN49" s="23">
        <f t="shared" si="70"/>
        <v>0.6</v>
      </c>
      <c r="AO49" s="23">
        <f t="shared" si="70"/>
        <v>0.5714285714285714</v>
      </c>
      <c r="AP49" s="23">
        <f t="shared" si="70"/>
        <v>0.58823529411764708</v>
      </c>
      <c r="AQ49" s="23">
        <f t="shared" si="70"/>
        <v>0.5</v>
      </c>
      <c r="AR49" s="23">
        <f t="shared" si="70"/>
        <v>0</v>
      </c>
      <c r="AS49" s="23">
        <f t="shared" si="70"/>
        <v>0</v>
      </c>
      <c r="AT49" s="23">
        <f t="shared" si="70"/>
        <v>0</v>
      </c>
      <c r="AU49" s="23">
        <f t="shared" si="70"/>
        <v>0</v>
      </c>
      <c r="AV49" s="23">
        <f t="shared" si="70"/>
        <v>0</v>
      </c>
      <c r="AW49" s="23">
        <f t="shared" si="70"/>
        <v>0</v>
      </c>
      <c r="AX49" s="23">
        <f t="shared" si="70"/>
        <v>0</v>
      </c>
      <c r="AY49" s="2"/>
      <c r="AZ49" s="2"/>
      <c r="BA49" s="8" t="s">
        <v>180</v>
      </c>
      <c r="BB49" s="23">
        <f>BB38/BB41</f>
        <v>0.5</v>
      </c>
      <c r="BC49" s="23">
        <f t="shared" ref="BC49:BQ49" si="71">BC38/BC41</f>
        <v>0.52380952380952384</v>
      </c>
      <c r="BD49" s="23">
        <f t="shared" si="71"/>
        <v>1</v>
      </c>
      <c r="BE49" s="23">
        <f t="shared" si="71"/>
        <v>0.66666666666666663</v>
      </c>
      <c r="BF49" s="23">
        <f t="shared" si="71"/>
        <v>0.53846153846153844</v>
      </c>
      <c r="BG49" s="23">
        <f t="shared" si="71"/>
        <v>0.55555555555555558</v>
      </c>
      <c r="BH49" s="23">
        <f t="shared" si="71"/>
        <v>0.55555555555555558</v>
      </c>
      <c r="BI49" s="23">
        <f t="shared" si="71"/>
        <v>0.5</v>
      </c>
      <c r="BJ49" s="23">
        <f t="shared" si="71"/>
        <v>0.66666666666666663</v>
      </c>
      <c r="BK49" s="23">
        <f t="shared" si="71"/>
        <v>0.56521739130434778</v>
      </c>
      <c r="BL49" s="23">
        <f t="shared" si="71"/>
        <v>0.56521739130434778</v>
      </c>
      <c r="BM49" s="23">
        <f t="shared" si="71"/>
        <v>0.56521739130434778</v>
      </c>
      <c r="BN49" s="23">
        <f t="shared" si="71"/>
        <v>0.56521739130434778</v>
      </c>
      <c r="BO49" s="23">
        <f t="shared" si="71"/>
        <v>0.56521739130434778</v>
      </c>
      <c r="BP49" s="23">
        <f t="shared" si="71"/>
        <v>0.56521739130434778</v>
      </c>
      <c r="BQ49" s="23">
        <f t="shared" si="71"/>
        <v>0.56521739130434778</v>
      </c>
      <c r="BR49" s="2"/>
    </row>
    <row r="50" spans="1:131">
      <c r="A50" t="s">
        <v>137</v>
      </c>
      <c r="B50" s="3">
        <f>MAX(ROUND(B45/2,0),B45-ROUND(B45/2,0))</f>
        <v>1.6666666666666665</v>
      </c>
    </row>
    <row r="51" spans="1:131">
      <c r="A51" t="s">
        <v>138</v>
      </c>
      <c r="B51" s="3">
        <f>MIN(ROUND(B45/2,0),B45-ROUND(B45/2,0))</f>
        <v>1</v>
      </c>
      <c r="AH51" t="s">
        <v>187</v>
      </c>
    </row>
    <row r="52" spans="1:131">
      <c r="AH52" s="24" t="s">
        <v>174</v>
      </c>
      <c r="AI52" s="10" t="s">
        <v>8</v>
      </c>
      <c r="AJ52" s="10" t="s">
        <v>9</v>
      </c>
      <c r="AK52" s="10" t="s">
        <v>10</v>
      </c>
      <c r="AL52" s="10" t="s">
        <v>11</v>
      </c>
      <c r="AM52" s="10" t="s">
        <v>12</v>
      </c>
      <c r="AN52" s="10" t="s">
        <v>13</v>
      </c>
      <c r="AO52" s="10" t="s">
        <v>14</v>
      </c>
      <c r="AP52" s="10" t="s">
        <v>15</v>
      </c>
      <c r="AQ52" s="10" t="s">
        <v>16</v>
      </c>
      <c r="AR52" s="10" t="s">
        <v>17</v>
      </c>
      <c r="AS52" s="10" t="s">
        <v>18</v>
      </c>
      <c r="AT52" s="10" t="s">
        <v>19</v>
      </c>
      <c r="AU52" s="10" t="s">
        <v>20</v>
      </c>
      <c r="AV52" s="10" t="s">
        <v>21</v>
      </c>
      <c r="AW52" s="10" t="s">
        <v>22</v>
      </c>
      <c r="AX52" s="10" t="s">
        <v>23</v>
      </c>
      <c r="AY52" s="36"/>
      <c r="BR52" s="36"/>
    </row>
    <row r="53" spans="1:131">
      <c r="AH53" s="19" t="s">
        <v>90</v>
      </c>
      <c r="AI53" s="12">
        <f>AI41+AI42</f>
        <v>32</v>
      </c>
      <c r="AJ53" s="12">
        <f t="shared" ref="AJ53:AX53" si="72">AJ41+AJ42</f>
        <v>9</v>
      </c>
      <c r="AK53" s="12">
        <f t="shared" si="72"/>
        <v>38</v>
      </c>
      <c r="AL53" s="12">
        <f t="shared" si="72"/>
        <v>33</v>
      </c>
      <c r="AM53" s="12">
        <f t="shared" si="72"/>
        <v>25</v>
      </c>
      <c r="AN53" s="12">
        <f t="shared" si="72"/>
        <v>12</v>
      </c>
      <c r="AO53" s="12">
        <f t="shared" si="72"/>
        <v>25</v>
      </c>
      <c r="AP53" s="12">
        <f t="shared" si="72"/>
        <v>32</v>
      </c>
      <c r="AQ53" s="12">
        <f t="shared" si="72"/>
        <v>29</v>
      </c>
      <c r="AR53" s="12">
        <f t="shared" si="72"/>
        <v>0</v>
      </c>
      <c r="AS53" s="12">
        <f t="shared" si="72"/>
        <v>0</v>
      </c>
      <c r="AT53" s="12">
        <f t="shared" si="72"/>
        <v>0</v>
      </c>
      <c r="AU53" s="12">
        <f t="shared" si="72"/>
        <v>0</v>
      </c>
      <c r="AV53" s="12">
        <f t="shared" si="72"/>
        <v>0</v>
      </c>
      <c r="AW53" s="12">
        <f t="shared" si="72"/>
        <v>0</v>
      </c>
      <c r="AX53" s="12">
        <f t="shared" si="72"/>
        <v>0</v>
      </c>
    </row>
    <row r="54" spans="1:131">
      <c r="AH54" s="20" t="s">
        <v>188</v>
      </c>
      <c r="AI54" s="22">
        <f>IF(H$31&gt;0,AI53/H$31,0)</f>
        <v>2.6666666666666665</v>
      </c>
      <c r="AJ54" s="22">
        <f t="shared" ref="AJ54:AX54" si="73">IF(I$31&gt;0,AJ53/I$31,0)</f>
        <v>1.2857142857142858</v>
      </c>
      <c r="AK54" s="22">
        <f t="shared" si="73"/>
        <v>3.8</v>
      </c>
      <c r="AL54" s="22">
        <f t="shared" si="73"/>
        <v>3</v>
      </c>
      <c r="AM54" s="22">
        <f t="shared" si="73"/>
        <v>2.2727272727272729</v>
      </c>
      <c r="AN54" s="22">
        <f t="shared" si="73"/>
        <v>2</v>
      </c>
      <c r="AO54" s="22">
        <f t="shared" si="73"/>
        <v>3.5714285714285716</v>
      </c>
      <c r="AP54" s="22">
        <f t="shared" si="73"/>
        <v>4</v>
      </c>
      <c r="AQ54" s="22">
        <f t="shared" si="73"/>
        <v>2.2307692307692308</v>
      </c>
      <c r="AR54" s="22">
        <f t="shared" si="73"/>
        <v>0</v>
      </c>
      <c r="AS54" s="22">
        <f t="shared" si="73"/>
        <v>0</v>
      </c>
      <c r="AT54" s="22">
        <f t="shared" si="73"/>
        <v>0</v>
      </c>
      <c r="AU54" s="22">
        <f t="shared" si="73"/>
        <v>0</v>
      </c>
      <c r="AV54" s="22">
        <f t="shared" si="73"/>
        <v>0</v>
      </c>
      <c r="AW54" s="22">
        <f t="shared" si="73"/>
        <v>0</v>
      </c>
      <c r="AX54" s="22">
        <f t="shared" si="73"/>
        <v>0</v>
      </c>
      <c r="AY54" s="2"/>
      <c r="BR54" s="2"/>
    </row>
    <row r="55" spans="1:131">
      <c r="AH55" s="19" t="s">
        <v>86</v>
      </c>
      <c r="AI55" s="21">
        <f t="shared" ref="AI55:AX55" si="74">MIN(H40,15)+MIN(H41,15)</f>
        <v>17.694117647058825</v>
      </c>
      <c r="AJ55" s="21">
        <f t="shared" si="74"/>
        <v>15</v>
      </c>
      <c r="AK55" s="21">
        <f t="shared" si="74"/>
        <v>11.19047619047619</v>
      </c>
      <c r="AL55" s="21">
        <f t="shared" si="74"/>
        <v>15.465073529411764</v>
      </c>
      <c r="AM55" s="21">
        <f t="shared" si="74"/>
        <v>20.366666666666667</v>
      </c>
      <c r="AN55" s="21">
        <f t="shared" si="74"/>
        <v>22.828571428571429</v>
      </c>
      <c r="AO55" s="21">
        <f t="shared" si="74"/>
        <v>12.207792207792208</v>
      </c>
      <c r="AP55" s="21">
        <f t="shared" si="74"/>
        <v>11.24313725490196</v>
      </c>
      <c r="AQ55" s="21">
        <f t="shared" si="74"/>
        <v>21.15</v>
      </c>
      <c r="AR55" s="21">
        <f t="shared" si="74"/>
        <v>0</v>
      </c>
      <c r="AS55" s="21">
        <f t="shared" si="74"/>
        <v>0</v>
      </c>
      <c r="AT55" s="21">
        <f t="shared" si="74"/>
        <v>0</v>
      </c>
      <c r="AU55" s="21">
        <f t="shared" si="74"/>
        <v>0</v>
      </c>
      <c r="AV55" s="21">
        <f t="shared" si="74"/>
        <v>0</v>
      </c>
      <c r="AW55" s="21">
        <f t="shared" si="74"/>
        <v>0</v>
      </c>
      <c r="AX55" s="21">
        <f t="shared" si="74"/>
        <v>0</v>
      </c>
      <c r="AY55" s="2"/>
      <c r="BR55" s="2"/>
    </row>
    <row r="56" spans="1:131">
      <c r="AH56" s="20" t="s">
        <v>91</v>
      </c>
      <c r="AI56" s="37">
        <f>IF(AI55=0,40,AI55)</f>
        <v>17.694117647058825</v>
      </c>
      <c r="AJ56" s="37">
        <f t="shared" ref="AJ56:AX56" si="75">IF(AJ55=0,40,AJ55)</f>
        <v>15</v>
      </c>
      <c r="AK56" s="37">
        <f t="shared" si="75"/>
        <v>11.19047619047619</v>
      </c>
      <c r="AL56" s="37">
        <f t="shared" si="75"/>
        <v>15.465073529411764</v>
      </c>
      <c r="AM56" s="37">
        <f t="shared" si="75"/>
        <v>20.366666666666667</v>
      </c>
      <c r="AN56" s="37">
        <f t="shared" si="75"/>
        <v>22.828571428571429</v>
      </c>
      <c r="AO56" s="37">
        <f t="shared" si="75"/>
        <v>12.207792207792208</v>
      </c>
      <c r="AP56" s="37">
        <f t="shared" si="75"/>
        <v>11.24313725490196</v>
      </c>
      <c r="AQ56" s="37">
        <f t="shared" si="75"/>
        <v>21.15</v>
      </c>
      <c r="AR56" s="37">
        <f t="shared" si="75"/>
        <v>40</v>
      </c>
      <c r="AS56" s="37">
        <f t="shared" si="75"/>
        <v>40</v>
      </c>
      <c r="AT56" s="37">
        <f t="shared" si="75"/>
        <v>40</v>
      </c>
      <c r="AU56" s="37">
        <f t="shared" si="75"/>
        <v>40</v>
      </c>
      <c r="AV56" s="37">
        <f t="shared" si="75"/>
        <v>40</v>
      </c>
      <c r="AW56" s="37">
        <f t="shared" si="75"/>
        <v>40</v>
      </c>
      <c r="AX56" s="37">
        <f t="shared" si="75"/>
        <v>40</v>
      </c>
    </row>
    <row r="57" spans="1:131">
      <c r="AH57" s="19" t="s">
        <v>189</v>
      </c>
      <c r="AI57" s="21">
        <f>IF(H$31&gt;0,H34/(1-(1-H34)*(1-H36)),0)</f>
        <v>0.65384615384615385</v>
      </c>
      <c r="AJ57" s="21">
        <f t="shared" ref="AJ57:AX57" si="76">IF(I$31&gt;0,I34/(1-(1-I34)*(1-I36)),0)</f>
        <v>0</v>
      </c>
      <c r="AK57" s="21">
        <f t="shared" si="76"/>
        <v>1</v>
      </c>
      <c r="AL57" s="21">
        <f t="shared" si="76"/>
        <v>0.82580645161290323</v>
      </c>
      <c r="AM57" s="21">
        <f t="shared" si="76"/>
        <v>0.58823529411764719</v>
      </c>
      <c r="AN57" s="21">
        <f t="shared" si="76"/>
        <v>0.53846153846153844</v>
      </c>
      <c r="AO57" s="21">
        <f t="shared" si="76"/>
        <v>0.89189189189189177</v>
      </c>
      <c r="AP57" s="21">
        <f t="shared" si="76"/>
        <v>0.91304347826086962</v>
      </c>
      <c r="AQ57" s="21">
        <f t="shared" si="76"/>
        <v>0.7142857142857143</v>
      </c>
      <c r="AR57" s="21">
        <f t="shared" si="76"/>
        <v>0</v>
      </c>
      <c r="AS57" s="21">
        <f t="shared" si="76"/>
        <v>0</v>
      </c>
      <c r="AT57" s="21">
        <f t="shared" si="76"/>
        <v>0</v>
      </c>
      <c r="AU57" s="21">
        <f t="shared" si="76"/>
        <v>0</v>
      </c>
      <c r="AV57" s="21">
        <f t="shared" si="76"/>
        <v>0</v>
      </c>
      <c r="AW57" s="21">
        <f t="shared" si="76"/>
        <v>0</v>
      </c>
      <c r="AX57" s="21">
        <f t="shared" si="76"/>
        <v>0</v>
      </c>
      <c r="AY57" s="2"/>
      <c r="BR57" s="2"/>
    </row>
    <row r="58" spans="1:131">
      <c r="AH58" s="8" t="s">
        <v>190</v>
      </c>
      <c r="AI58" s="23">
        <f>IF(H$31&gt;0,AI57*(1-H36),0)</f>
        <v>0.42307692307692302</v>
      </c>
      <c r="AJ58" s="23">
        <f t="shared" ref="AJ58:AX58" si="77">IF(I$31&gt;0,AJ57*(1-I36),0)</f>
        <v>0</v>
      </c>
      <c r="AK58" s="23">
        <f t="shared" si="77"/>
        <v>1</v>
      </c>
      <c r="AL58" s="23">
        <f t="shared" si="77"/>
        <v>0.67096774193548392</v>
      </c>
      <c r="AM58" s="23">
        <f t="shared" si="77"/>
        <v>0.31372549019607848</v>
      </c>
      <c r="AN58" s="23">
        <f t="shared" si="77"/>
        <v>0.23076923076923078</v>
      </c>
      <c r="AO58" s="23">
        <f t="shared" si="77"/>
        <v>0.81081081081081063</v>
      </c>
      <c r="AP58" s="23">
        <f t="shared" si="77"/>
        <v>0.85217391304347834</v>
      </c>
      <c r="AQ58" s="23">
        <f t="shared" si="77"/>
        <v>0.42857142857142855</v>
      </c>
      <c r="AR58" s="23">
        <f t="shared" si="77"/>
        <v>0</v>
      </c>
      <c r="AS58" s="23">
        <f t="shared" si="77"/>
        <v>0</v>
      </c>
      <c r="AT58" s="23">
        <f t="shared" si="77"/>
        <v>0</v>
      </c>
      <c r="AU58" s="23">
        <f t="shared" si="77"/>
        <v>0</v>
      </c>
      <c r="AV58" s="23">
        <f t="shared" si="77"/>
        <v>0</v>
      </c>
      <c r="AW58" s="23">
        <f t="shared" si="77"/>
        <v>0</v>
      </c>
      <c r="AX58" s="23">
        <f t="shared" si="77"/>
        <v>0</v>
      </c>
      <c r="AY58" s="2"/>
      <c r="BR58" s="2"/>
    </row>
    <row r="59" spans="1:131">
      <c r="AH59" s="19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</row>
    <row r="60" spans="1:131">
      <c r="K60" s="2"/>
      <c r="L60" s="2"/>
      <c r="M60" s="2"/>
      <c r="N60" s="2"/>
      <c r="O60" s="2"/>
      <c r="Q60" s="2"/>
      <c r="R60" s="2"/>
      <c r="S60" s="2"/>
      <c r="T60" s="2"/>
      <c r="U60" s="2"/>
      <c r="V60" s="2"/>
      <c r="AF60" s="2"/>
      <c r="AH60" s="20" t="s">
        <v>191</v>
      </c>
      <c r="AI60" s="15">
        <f>H$31</f>
        <v>12</v>
      </c>
      <c r="AJ60" s="15">
        <f t="shared" ref="AJ60:AX60" si="78">I$31</f>
        <v>7</v>
      </c>
      <c r="AK60" s="15">
        <f t="shared" si="78"/>
        <v>10</v>
      </c>
      <c r="AL60" s="15">
        <f t="shared" si="78"/>
        <v>11</v>
      </c>
      <c r="AM60" s="15">
        <f t="shared" si="78"/>
        <v>11</v>
      </c>
      <c r="AN60" s="15">
        <f t="shared" si="78"/>
        <v>6</v>
      </c>
      <c r="AO60" s="15">
        <f t="shared" si="78"/>
        <v>7</v>
      </c>
      <c r="AP60" s="15">
        <f t="shared" si="78"/>
        <v>8</v>
      </c>
      <c r="AQ60" s="15">
        <f t="shared" si="78"/>
        <v>13</v>
      </c>
      <c r="AR60" s="15">
        <f t="shared" si="78"/>
        <v>0</v>
      </c>
      <c r="AS60" s="15">
        <f t="shared" si="78"/>
        <v>0</v>
      </c>
      <c r="AT60" s="15">
        <f t="shared" si="78"/>
        <v>0</v>
      </c>
      <c r="AU60" s="15">
        <f t="shared" si="78"/>
        <v>0</v>
      </c>
      <c r="AV60" s="15">
        <f t="shared" si="78"/>
        <v>0</v>
      </c>
      <c r="AW60" s="15">
        <f t="shared" si="78"/>
        <v>0</v>
      </c>
      <c r="AX60" s="15">
        <f t="shared" si="78"/>
        <v>0</v>
      </c>
    </row>
    <row r="61" spans="1:131">
      <c r="G61" s="2"/>
      <c r="K61" s="2"/>
      <c r="L61" s="2"/>
      <c r="M61" s="2"/>
      <c r="N61" s="2"/>
      <c r="O61" s="2"/>
      <c r="Q61" s="2"/>
      <c r="R61" s="2"/>
      <c r="S61" s="2"/>
      <c r="T61" s="2"/>
      <c r="U61" s="2"/>
      <c r="V61" s="2"/>
    </row>
    <row r="62" spans="1:131">
      <c r="G62" s="2"/>
      <c r="K62" s="2"/>
      <c r="L62" s="2"/>
      <c r="M62" s="2"/>
      <c r="N62" s="2"/>
      <c r="O62" s="2"/>
      <c r="Q62" s="2"/>
      <c r="R62" s="2"/>
      <c r="S62" s="2"/>
      <c r="T62" s="2"/>
      <c r="U62" s="2"/>
      <c r="V62" s="2"/>
    </row>
    <row r="63" spans="1:131">
      <c r="K63" s="2"/>
      <c r="L63" s="2"/>
      <c r="M63" s="2"/>
      <c r="N63" s="2"/>
      <c r="O63" s="2"/>
      <c r="Q63" s="2"/>
      <c r="R63" s="2"/>
      <c r="S63" s="2"/>
      <c r="T63" s="2"/>
      <c r="U63" s="2"/>
      <c r="V63" s="2"/>
    </row>
    <row r="64" spans="1:131">
      <c r="N64" s="2"/>
      <c r="O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DW64" s="2"/>
      <c r="DX64" s="2"/>
      <c r="DY64" s="2"/>
      <c r="DZ64" s="2"/>
      <c r="EA64" s="2"/>
    </row>
    <row r="67" spans="11:13">
      <c r="M67" s="2"/>
    </row>
    <row r="68" spans="11:13">
      <c r="M68" s="2"/>
    </row>
    <row r="69" spans="11:13">
      <c r="K69" s="2"/>
      <c r="L69" s="2"/>
      <c r="M69" s="2"/>
    </row>
    <row r="81" spans="8:10">
      <c r="H81" s="3"/>
      <c r="I81" s="3"/>
      <c r="J81" s="3"/>
    </row>
    <row r="82" spans="8:10">
      <c r="H82" s="3"/>
      <c r="I82" s="3"/>
      <c r="J82" s="3"/>
    </row>
    <row r="83" spans="8:10">
      <c r="H83" s="3"/>
      <c r="I83" s="3"/>
      <c r="J83" s="3"/>
    </row>
    <row r="84" spans="8:10">
      <c r="H84" s="3"/>
      <c r="I84" s="3"/>
      <c r="J84" s="3"/>
    </row>
  </sheetData>
  <mergeCells count="1">
    <mergeCell ref="B1:C1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26"/>
  <sheetViews>
    <sheetView topLeftCell="A4" workbookViewId="0">
      <selection activeCell="B27" sqref="B27"/>
    </sheetView>
  </sheetViews>
  <sheetFormatPr defaultRowHeight="14.45"/>
  <sheetData>
    <row r="2" spans="2:2">
      <c r="B2" t="s">
        <v>193</v>
      </c>
    </row>
    <row r="3" spans="2:2">
      <c r="B3" t="s">
        <v>194</v>
      </c>
    </row>
    <row r="4" spans="2:2">
      <c r="B4" t="s">
        <v>195</v>
      </c>
    </row>
    <row r="5" spans="2:2">
      <c r="B5" t="s">
        <v>196</v>
      </c>
    </row>
    <row r="6" spans="2:2">
      <c r="B6" t="s">
        <v>197</v>
      </c>
    </row>
    <row r="7" spans="2:2">
      <c r="B7" t="s">
        <v>198</v>
      </c>
    </row>
    <row r="8" spans="2:2">
      <c r="B8" t="s">
        <v>199</v>
      </c>
    </row>
    <row r="9" spans="2:2">
      <c r="B9" t="s">
        <v>200</v>
      </c>
    </row>
    <row r="10" spans="2:2">
      <c r="B10" t="s">
        <v>201</v>
      </c>
    </row>
    <row r="11" spans="2:2">
      <c r="B11" t="s">
        <v>202</v>
      </c>
    </row>
    <row r="12" spans="2:2">
      <c r="B12" t="s">
        <v>203</v>
      </c>
    </row>
    <row r="13" spans="2:2">
      <c r="B13" t="s">
        <v>204</v>
      </c>
    </row>
    <row r="15" spans="2:2">
      <c r="B15" t="s">
        <v>205</v>
      </c>
    </row>
    <row r="16" spans="2:2">
      <c r="B16" t="s">
        <v>206</v>
      </c>
    </row>
    <row r="17" spans="2:2">
      <c r="B17" t="s">
        <v>207</v>
      </c>
    </row>
    <row r="18" spans="2:2">
      <c r="B18" t="s">
        <v>208</v>
      </c>
    </row>
    <row r="21" spans="2:2">
      <c r="B21" t="s">
        <v>209</v>
      </c>
    </row>
    <row r="22" spans="2:2">
      <c r="B22" t="s">
        <v>210</v>
      </c>
    </row>
    <row r="25" spans="2:2">
      <c r="B25" t="s">
        <v>211</v>
      </c>
    </row>
    <row r="26" spans="2:2">
      <c r="B2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Butcher</dc:creator>
  <cp:keywords/>
  <dc:description/>
  <cp:lastModifiedBy>James Butcher</cp:lastModifiedBy>
  <cp:revision/>
  <dcterms:created xsi:type="dcterms:W3CDTF">2022-10-17T10:33:00Z</dcterms:created>
  <dcterms:modified xsi:type="dcterms:W3CDTF">2024-10-20T19:40:25Z</dcterms:modified>
  <cp:category/>
  <cp:contentStatus/>
</cp:coreProperties>
</file>