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F7610DC0-836B-4271-BDAA-A7D69DCC8659}" xr6:coauthVersionLast="45" xr6:coauthVersionMax="45" xr10:uidLastSave="{00000000-0000-0000-0000-000000000000}"/>
  <bookViews>
    <workbookView xWindow="-120" yWindow="-120" windowWidth="38640" windowHeight="213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H7" i="11" l="1"/>
  <c r="E9" i="11" l="1"/>
  <c r="E11" i="11" l="1"/>
  <c r="F11" i="11" s="1"/>
  <c r="E12" i="11" s="1"/>
  <c r="F12" i="11" s="1"/>
  <c r="F9" i="11"/>
  <c r="E10" i="11" s="1"/>
  <c r="E21" i="11"/>
  <c r="F21" i="11" s="1"/>
  <c r="E22" i="11" s="1"/>
  <c r="F22" i="11" s="1"/>
  <c r="H22" i="11" s="1"/>
  <c r="I5" i="11"/>
  <c r="H32" i="11"/>
  <c r="H31" i="11"/>
  <c r="H30" i="11"/>
  <c r="H29" i="11"/>
  <c r="H28" i="11"/>
  <c r="H27" i="11"/>
  <c r="H25" i="11"/>
  <c r="H20" i="11"/>
  <c r="H14" i="11"/>
  <c r="H8" i="11"/>
  <c r="E13" i="11" l="1"/>
  <c r="F13" i="11" s="1"/>
  <c r="F10" i="11"/>
  <c r="H21" i="11"/>
  <c r="E23" i="11"/>
  <c r="F23" i="11" s="1"/>
  <c r="H9" i="11"/>
  <c r="E15" i="11"/>
  <c r="E16" i="11" s="1"/>
  <c r="I6" i="11"/>
  <c r="H26" i="11" l="1"/>
  <c r="H10" i="11"/>
  <c r="E24" i="11"/>
  <c r="H23" i="11"/>
  <c r="F16" i="11"/>
  <c r="F15" i="11"/>
  <c r="H15" i="11" s="1"/>
  <c r="H13" i="11"/>
  <c r="J5" i="11"/>
  <c r="K5" i="11" s="1"/>
  <c r="L5" i="11" s="1"/>
  <c r="M5" i="11" s="1"/>
  <c r="N5" i="11" s="1"/>
  <c r="O5" i="11" s="1"/>
  <c r="P5" i="11" s="1"/>
  <c r="I4" i="11"/>
  <c r="F24" i="11" l="1"/>
  <c r="H24" i="11" s="1"/>
  <c r="H16" i="11"/>
  <c r="E17" i="11"/>
  <c r="E18" i="11" s="1"/>
  <c r="E19" i="11" s="1"/>
  <c r="H11" i="11"/>
  <c r="H12"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V5" i="11" s="1"/>
  <c r="AT6" i="11"/>
  <c r="AW5" i="11" l="1"/>
  <c r="AU6" i="11"/>
  <c r="P6" i="11"/>
  <c r="Q6" i="11"/>
  <c r="AW6" i="11" l="1"/>
  <c r="AX5" i="11"/>
  <c r="AV6" i="11"/>
  <c r="R6" i="11"/>
  <c r="AX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<sst xmlns="http://schemas.openxmlformats.org/spreadsheetml/2006/main" count="96" uniqueCount="66">
  <si>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</si>
  <si>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</si>
  <si>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</si>
  <si>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</si>
  <si>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</si>
  <si>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</si>
  <si>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</si>
  <si>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</si>
  <si>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</si>
  <si>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</si>
  <si>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</si>
  <si>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</si>
  <si>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</si>
  <si>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</si>
  <si>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</si>
  <si>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</si>
  <si>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</si>
  <si>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</si>
  <si>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</si>
  <si>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</si>
  <si>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</si>
  <si>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</si>
  <si>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</si>
  <si>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</si>
  <si>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</si>
  <si>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</si>
  <si>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</si>
  <si>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</si>
  <si>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</si>
  <si>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</si>
  <si>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</si>
  <si>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</si>
  <si>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</si>
  <si>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</si>
  <si>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</si>
  <si>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</si>
  <si>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</si>
  <si>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</si>
  <si>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</si>
  <si>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CMP-5037B: VoIP System</t>
  </si>
  <si>
    <t>James Sergeant</t>
  </si>
  <si>
    <t>James Burling</t>
  </si>
  <si>
    <t>Security Layer</t>
  </si>
  <si>
    <t>Evaluation of QoS</t>
  </si>
  <si>
    <t>Create Gantt Chart</t>
  </si>
  <si>
    <t>Create Github repository with required files</t>
  </si>
  <si>
    <t>Setup and VoIP Layer</t>
  </si>
  <si>
    <t>Network Analysis</t>
  </si>
  <si>
    <t>Implement Sender Class</t>
  </si>
  <si>
    <t>Implement Reciever Class</t>
  </si>
  <si>
    <t>Test Classes using Threads</t>
  </si>
  <si>
    <t>Implement Analyzer Class</t>
  </si>
  <si>
    <t>Log packets during calls</t>
  </si>
  <si>
    <t>Calculate QoS Stats for DatagramSocket</t>
  </si>
  <si>
    <t>Calculate QoS Stats for DatagramSocket2</t>
  </si>
  <si>
    <t>Calculate QoS Stats for DatagramSocket3</t>
  </si>
  <si>
    <t>Implement Security Class</t>
  </si>
  <si>
    <t>Test Encrytion locally</t>
  </si>
  <si>
    <t>Test Decryption locally</t>
  </si>
  <si>
    <t>Test encryption over VoIP</t>
  </si>
  <si>
    <t>Interpolation / Repetition</t>
  </si>
  <si>
    <t>Implement Block Interleaving</t>
  </si>
  <si>
    <t>Increase packet efficiency</t>
  </si>
  <si>
    <t>Test improvements on VoIP</t>
  </si>
  <si>
    <t>Create comparison graphs on QoS statistics (before/after)</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</si>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</sst>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C57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8" fontId="23" fillId="14" borderId="0" xfId="13" applyNumberFormat="1" applyAlignment="1">
      <alignment horizontal="center" vertical="center"/>
    </xf>
    <xf numFmtId="0" fontId="23" fillId="14" borderId="8" xfId="13" applyBorder="1" applyAlignment="1">
      <alignment horizontal="center" vertical="center" shrinkToFit="1"/>
    </xf>
    <xf numFmtId="0" fontId="23" fillId="14" borderId="9" xfId="13" applyBorder="1" applyAlignment="1">
      <alignment vertical="center"/>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5"/>
  <sheetViews>
    <sheetView showGridLines="0" tabSelected="1" showRuler="0" zoomScale="130" zoomScaleNormal="130" zoomScalePageLayoutView="70" workbookViewId="0">
      <pane ySplit="6" topLeftCell="A7" activePane="bottomLeft" state="frozen"/>
      <selection pane="bottomLeft" activeCell="E14" sqref="E14"/>
    </sheetView>
  </sheetViews>
  <sheetFormatPr defaultRowHeight="30" customHeight="1" x14ac:dyDescent="0.25"/>
  <cols>
    <col min="1" max="1" width="2.7109375" style="58" customWidth="1"/>
    <col min="2" max="2" width="45.5703125" customWidth="1"/>
    <col min="3" max="3" width="16.5703125" customWidth="1"/>
    <col min="4" max="4" width="10.7109375" customWidth="1"/>
    <col min="5" max="5" width="10.42578125" style="5" customWidth="1"/>
    <col min="6" max="6" width="10.42578125" customWidth="1"/>
    <col min="7" max="7" width="2.7109375" customWidth="1"/>
    <col min="8" max="8" width="6.140625" hidden="1" customWidth="1"/>
    <col min="9" max="47" width="2.5703125" customWidth="1"/>
    <col min="48" max="48" width="3.28515625" customWidth="1"/>
    <col min="49" max="50" width="2.5703125" customWidth="1"/>
    <col min="55" max="56" width="10.28515625"/>
  </cols>
  <sheetData>
    <row r="1" spans="1:50" ht="30" customHeight="1" x14ac:dyDescent="0.45">
      <c r="A1" s="59" t="s">
        <v>30</v>
      </c>
      <c r="B1" s="63" t="s">
        <v>39</v>
      </c>
      <c r="C1" s="1"/>
      <c r="D1" s="2"/>
      <c r="E1" s="4"/>
      <c r="F1" s="47"/>
      <c r="H1" s="2"/>
      <c r="I1" s="14" t="s">
        <v>12</v>
      </c>
    </row>
    <row r="2" spans="1:50" ht="30" customHeight="1" x14ac:dyDescent="0.3">
      <c r="A2" s="58" t="s">
        <v>24</v>
      </c>
      <c r="B2" s="64" t="s">
        <v>40</v>
      </c>
      <c r="I2" s="61" t="s">
        <v>17</v>
      </c>
    </row>
    <row r="3" spans="1:50" ht="30" customHeight="1" x14ac:dyDescent="0.25">
      <c r="A3" s="58" t="s">
        <v>31</v>
      </c>
      <c r="B3" s="65" t="s">
        <v>41</v>
      </c>
      <c r="C3" s="89" t="s">
        <v>1</v>
      </c>
      <c r="D3" s="90"/>
      <c r="E3" s="88">
        <f ca="1">TODAY()</f>
        <v>44246</v>
      </c>
      <c r="F3" s="88"/>
    </row>
    <row r="4" spans="1:50" ht="30" customHeight="1" x14ac:dyDescent="0.25">
      <c r="A4" s="59" t="s">
        <v>32</v>
      </c>
      <c r="C4" s="89" t="s">
        <v>8</v>
      </c>
      <c r="D4" s="90"/>
      <c r="E4" s="7">
        <v>1</v>
      </c>
      <c r="I4" s="85">
        <f ca="1">I5</f>
        <v>44242</v>
      </c>
      <c r="J4" s="86"/>
      <c r="K4" s="86"/>
      <c r="L4" s="86"/>
      <c r="M4" s="86"/>
      <c r="N4" s="86"/>
      <c r="O4" s="87"/>
      <c r="P4" s="85">
        <f ca="1">P5</f>
        <v>44249</v>
      </c>
      <c r="Q4" s="86"/>
      <c r="R4" s="86"/>
      <c r="S4" s="86"/>
      <c r="T4" s="86"/>
      <c r="U4" s="86"/>
      <c r="V4" s="87"/>
      <c r="W4" s="85">
        <f ca="1">W5</f>
        <v>44256</v>
      </c>
      <c r="X4" s="86"/>
      <c r="Y4" s="86"/>
      <c r="Z4" s="86"/>
      <c r="AA4" s="86"/>
      <c r="AB4" s="86"/>
      <c r="AC4" s="87"/>
      <c r="AD4" s="85">
        <f ca="1">AD5</f>
        <v>44263</v>
      </c>
      <c r="AE4" s="86"/>
      <c r="AF4" s="86"/>
      <c r="AG4" s="86"/>
      <c r="AH4" s="86"/>
      <c r="AI4" s="86"/>
      <c r="AJ4" s="87"/>
      <c r="AK4" s="85">
        <f ca="1">AK5</f>
        <v>44270</v>
      </c>
      <c r="AL4" s="86"/>
      <c r="AM4" s="86"/>
      <c r="AN4" s="86"/>
      <c r="AO4" s="86"/>
      <c r="AP4" s="86"/>
      <c r="AQ4" s="87"/>
      <c r="AR4" s="85">
        <f ca="1">AR5</f>
        <v>44277</v>
      </c>
      <c r="AS4" s="86"/>
      <c r="AT4" s="86"/>
      <c r="AU4" s="86"/>
      <c r="AV4" s="86"/>
      <c r="AW4" s="86"/>
      <c r="AX4" s="87"/>
    </row>
    <row r="5" spans="1:50" ht="15" customHeight="1" x14ac:dyDescent="0.25">
      <c r="A5" s="59" t="s">
        <v>33</v>
      </c>
      <c r="B5" s="91"/>
      <c r="C5" s="91"/>
      <c r="D5" s="91"/>
      <c r="E5" s="91"/>
      <c r="F5" s="91"/>
      <c r="G5" s="91"/>
      <c r="I5" s="11">
        <f ca="1">Project_Start-WEEKDAY(Project_Start,1)+2+7*(Display_Week-1)</f>
        <v>44242</v>
      </c>
      <c r="J5" s="10">
        <f ca="1">I5+1</f>
        <v>44243</v>
      </c>
      <c r="K5" s="10">
        <f t="shared" ref="K5:AX5" ca="1" si="0">J5+1</f>
        <v>44244</v>
      </c>
      <c r="L5" s="10">
        <f t="shared" ca="1" si="0"/>
        <v>44245</v>
      </c>
      <c r="M5" s="10">
        <f t="shared" ca="1" si="0"/>
        <v>44246</v>
      </c>
      <c r="N5" s="10">
        <f t="shared" ca="1" si="0"/>
        <v>44247</v>
      </c>
      <c r="O5" s="12">
        <f t="shared" ca="1" si="0"/>
        <v>44248</v>
      </c>
      <c r="P5" s="11">
        <f ca="1">O5+1</f>
        <v>44249</v>
      </c>
      <c r="Q5" s="10">
        <f ca="1">P5+1</f>
        <v>44250</v>
      </c>
      <c r="R5" s="10">
        <f t="shared" ca="1" si="0"/>
        <v>44251</v>
      </c>
      <c r="S5" s="10">
        <f t="shared" ca="1" si="0"/>
        <v>44252</v>
      </c>
      <c r="T5" s="10">
        <f t="shared" ca="1" si="0"/>
        <v>44253</v>
      </c>
      <c r="U5" s="10">
        <f t="shared" ca="1" si="0"/>
        <v>44254</v>
      </c>
      <c r="V5" s="12">
        <f t="shared" ca="1" si="0"/>
        <v>44255</v>
      </c>
      <c r="W5" s="11">
        <f ca="1">V5+1</f>
        <v>44256</v>
      </c>
      <c r="X5" s="10">
        <f ca="1">W5+1</f>
        <v>44257</v>
      </c>
      <c r="Y5" s="10">
        <f t="shared" ca="1" si="0"/>
        <v>44258</v>
      </c>
      <c r="Z5" s="10">
        <f t="shared" ca="1" si="0"/>
        <v>44259</v>
      </c>
      <c r="AA5" s="10">
        <f t="shared" ca="1" si="0"/>
        <v>44260</v>
      </c>
      <c r="AB5" s="10">
        <f t="shared" ca="1" si="0"/>
        <v>44261</v>
      </c>
      <c r="AC5" s="12">
        <f t="shared" ca="1" si="0"/>
        <v>44262</v>
      </c>
      <c r="AD5" s="11">
        <f ca="1">AC5+1</f>
        <v>44263</v>
      </c>
      <c r="AE5" s="10">
        <f ca="1">AD5+1</f>
        <v>44264</v>
      </c>
      <c r="AF5" s="10">
        <f t="shared" ca="1" si="0"/>
        <v>44265</v>
      </c>
      <c r="AG5" s="10">
        <f t="shared" ca="1" si="0"/>
        <v>44266</v>
      </c>
      <c r="AH5" s="10">
        <f t="shared" ca="1" si="0"/>
        <v>44267</v>
      </c>
      <c r="AI5" s="10">
        <f t="shared" ca="1" si="0"/>
        <v>44268</v>
      </c>
      <c r="AJ5" s="12">
        <f t="shared" ca="1" si="0"/>
        <v>44269</v>
      </c>
      <c r="AK5" s="11">
        <f ca="1">AJ5+1</f>
        <v>44270</v>
      </c>
      <c r="AL5" s="10">
        <f ca="1">AK5+1</f>
        <v>44271</v>
      </c>
      <c r="AM5" s="10">
        <f t="shared" ca="1" si="0"/>
        <v>44272</v>
      </c>
      <c r="AN5" s="10">
        <f t="shared" ca="1" si="0"/>
        <v>44273</v>
      </c>
      <c r="AO5" s="10">
        <f t="shared" ca="1" si="0"/>
        <v>44274</v>
      </c>
      <c r="AP5" s="10">
        <f t="shared" ca="1" si="0"/>
        <v>44275</v>
      </c>
      <c r="AQ5" s="12">
        <f t="shared" ca="1" si="0"/>
        <v>44276</v>
      </c>
      <c r="AR5" s="11">
        <f ca="1">AQ5+1</f>
        <v>44277</v>
      </c>
      <c r="AS5" s="10">
        <f ca="1">AR5+1</f>
        <v>44278</v>
      </c>
      <c r="AT5" s="10">
        <f t="shared" ca="1" si="0"/>
        <v>44279</v>
      </c>
      <c r="AU5" s="10">
        <f t="shared" ca="1" si="0"/>
        <v>44280</v>
      </c>
      <c r="AV5" s="92">
        <f ca="1">AU5+1</f>
        <v>44281</v>
      </c>
      <c r="AW5" s="10">
        <f t="shared" ca="1" si="0"/>
        <v>44282</v>
      </c>
      <c r="AX5" s="12">
        <f t="shared" ca="1" si="0"/>
        <v>44283</v>
      </c>
    </row>
    <row r="6" spans="1:50" ht="30" customHeight="1" thickBot="1" x14ac:dyDescent="0.3">
      <c r="A6" s="59" t="s">
        <v>34</v>
      </c>
      <c r="B6" s="8" t="s">
        <v>9</v>
      </c>
      <c r="C6" s="9" t="s">
        <v>3</v>
      </c>
      <c r="D6" s="9" t="s">
        <v>2</v>
      </c>
      <c r="E6" s="9" t="s">
        <v>5</v>
      </c>
      <c r="F6" s="9" t="s">
        <v>6</v>
      </c>
      <c r="G6" s="9"/>
      <c r="H6" s="9" t="s">
        <v>7</v>
      </c>
      <c r="I6" s="13" t="str">
        <f t="shared" ref="I6" ca="1" si="1">LEFT(TEXT(I5,"ddd"),1)</f>
        <v>M</v>
      </c>
      <c r="J6" s="13" t="str">
        <f t="shared" ref="J6:AR6" ca="1" si="2">LEFT(TEXT(J5,"ddd"),1)</f>
        <v>T</v>
      </c>
      <c r="K6" s="13" t="str">
        <f t="shared" ca="1" si="2"/>
        <v>W</v>
      </c>
      <c r="L6" s="13" t="str">
        <f t="shared" ca="1" si="2"/>
        <v>T</v>
      </c>
      <c r="M6" s="13" t="str">
        <f t="shared" ca="1" si="2"/>
        <v>F</v>
      </c>
      <c r="N6" s="13" t="str">
        <f t="shared" ca="1" si="2"/>
        <v>S</v>
      </c>
      <c r="O6" s="13" t="str">
        <f t="shared" ca="1" si="2"/>
        <v>S</v>
      </c>
      <c r="P6" s="13" t="str">
        <f t="shared" ca="1" si="2"/>
        <v>M</v>
      </c>
      <c r="Q6" s="13" t="str">
        <f t="shared" ca="1" si="2"/>
        <v>T</v>
      </c>
      <c r="R6" s="13" t="str">
        <f t="shared" ca="1" si="2"/>
        <v>W</v>
      </c>
      <c r="S6" s="13" t="str">
        <f t="shared" ca="1" si="2"/>
        <v>T</v>
      </c>
      <c r="T6" s="13" t="str">
        <f t="shared" ca="1" si="2"/>
        <v>F</v>
      </c>
      <c r="U6" s="13" t="str">
        <f t="shared" ca="1" si="2"/>
        <v>S</v>
      </c>
      <c r="V6" s="13" t="str">
        <f t="shared" ca="1" si="2"/>
        <v>S</v>
      </c>
      <c r="W6" s="13" t="str">
        <f t="shared" ca="1" si="2"/>
        <v>M</v>
      </c>
      <c r="X6" s="13" t="str">
        <f t="shared" ca="1" si="2"/>
        <v>T</v>
      </c>
      <c r="Y6" s="13" t="str">
        <f t="shared" ca="1" si="2"/>
        <v>W</v>
      </c>
      <c r="Z6" s="13" t="str">
        <f t="shared" ca="1" si="2"/>
        <v>T</v>
      </c>
      <c r="AA6" s="13" t="str">
        <f t="shared" ca="1" si="2"/>
        <v>F</v>
      </c>
      <c r="AB6" s="13" t="str">
        <f t="shared" ca="1" si="2"/>
        <v>S</v>
      </c>
      <c r="AC6" s="13" t="str">
        <f t="shared" ca="1" si="2"/>
        <v>S</v>
      </c>
      <c r="AD6" s="13" t="str">
        <f t="shared" ca="1" si="2"/>
        <v>M</v>
      </c>
      <c r="AE6" s="13" t="str">
        <f t="shared" ca="1" si="2"/>
        <v>T</v>
      </c>
      <c r="AF6" s="13" t="str">
        <f t="shared" ca="1" si="2"/>
        <v>W</v>
      </c>
      <c r="AG6" s="13" t="str">
        <f t="shared" ca="1" si="2"/>
        <v>T</v>
      </c>
      <c r="AH6" s="13" t="str">
        <f t="shared" ca="1" si="2"/>
        <v>F</v>
      </c>
      <c r="AI6" s="13" t="str">
        <f t="shared" ca="1" si="2"/>
        <v>S</v>
      </c>
      <c r="AJ6" s="13" t="str">
        <f t="shared" ca="1" si="2"/>
        <v>S</v>
      </c>
      <c r="AK6" s="13" t="str">
        <f t="shared" ca="1" si="2"/>
        <v>M</v>
      </c>
      <c r="AL6" s="13" t="str">
        <f t="shared" ca="1" si="2"/>
        <v>T</v>
      </c>
      <c r="AM6" s="13" t="str">
        <f t="shared" ca="1" si="2"/>
        <v>W</v>
      </c>
      <c r="AN6" s="13" t="str">
        <f t="shared" ca="1" si="2"/>
        <v>T</v>
      </c>
      <c r="AO6" s="13" t="str">
        <f t="shared" ca="1" si="2"/>
        <v>F</v>
      </c>
      <c r="AP6" s="13" t="str">
        <f t="shared" ca="1" si="2"/>
        <v>S</v>
      </c>
      <c r="AQ6" s="13" t="str">
        <f t="shared" ca="1" si="2"/>
        <v>S</v>
      </c>
      <c r="AR6" s="13" t="str">
        <f t="shared" ca="1" si="2"/>
        <v>M</v>
      </c>
      <c r="AS6" s="13" t="str">
        <f t="shared" ref="AS6:AX6" ca="1" si="3">LEFT(TEXT(AS5,"ddd"),1)</f>
        <v>T</v>
      </c>
      <c r="AT6" s="13" t="str">
        <f t="shared" ca="1" si="3"/>
        <v>W</v>
      </c>
      <c r="AU6" s="13" t="str">
        <f t="shared" ca="1" si="3"/>
        <v>T</v>
      </c>
      <c r="AV6" s="93" t="str">
        <f t="shared" ca="1" si="3"/>
        <v>F</v>
      </c>
      <c r="AW6" s="13" t="str">
        <f t="shared" ca="1" si="3"/>
        <v>S</v>
      </c>
      <c r="AX6" s="13" t="str">
        <f t="shared" ca="1" si="3"/>
        <v>S</v>
      </c>
    </row>
    <row r="7" spans="1:50" ht="30" hidden="1" customHeight="1" thickBot="1" x14ac:dyDescent="0.3">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94"/>
      <c r="AW7" s="44"/>
      <c r="AX7" s="44"/>
    </row>
    <row r="8" spans="1:50" s="3" customFormat="1" ht="30" customHeight="1" thickBot="1" x14ac:dyDescent="0.3">
      <c r="A8" s="59" t="s">
        <v>35</v>
      </c>
      <c r="B8" s="18" t="s">
        <v>46</v>
      </c>
      <c r="C8" s="71"/>
      <c r="D8" s="19"/>
      <c r="E8" s="20"/>
      <c r="F8" s="21"/>
      <c r="G8" s="17"/>
      <c r="H8" s="17" t="str">
        <f t="shared" ref="H8:H32"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94"/>
      <c r="AW8" s="44"/>
      <c r="AX8" s="44"/>
    </row>
    <row r="9" spans="1:50" s="3" customFormat="1" ht="30" customHeight="1" thickBot="1" x14ac:dyDescent="0.3">
      <c r="A9" s="59" t="s">
        <v>36</v>
      </c>
      <c r="B9" s="80" t="s">
        <v>45</v>
      </c>
      <c r="C9" s="72" t="s">
        <v>40</v>
      </c>
      <c r="D9" s="22">
        <v>1</v>
      </c>
      <c r="E9" s="66">
        <f ca="1">Project_Start</f>
        <v>44246</v>
      </c>
      <c r="F9" s="66">
        <f ca="1">E9+0</f>
        <v>44246</v>
      </c>
      <c r="G9" s="17"/>
      <c r="H9" s="17">
        <f t="shared" ca="1" si="4"/>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94"/>
      <c r="AW9" s="44"/>
      <c r="AX9" s="44"/>
    </row>
    <row r="10" spans="1:50" s="3" customFormat="1" ht="30" customHeight="1" thickBot="1" x14ac:dyDescent="0.3">
      <c r="A10" s="59" t="s">
        <v>37</v>
      </c>
      <c r="B10" s="80" t="s">
        <v>44</v>
      </c>
      <c r="C10" s="72" t="s">
        <v>41</v>
      </c>
      <c r="D10" s="22">
        <v>0.75</v>
      </c>
      <c r="E10" s="66">
        <f ca="1">F9</f>
        <v>44246</v>
      </c>
      <c r="F10" s="66">
        <f ca="1">E10+1</f>
        <v>44247</v>
      </c>
      <c r="G10" s="17"/>
      <c r="H10" s="17">
        <f t="shared" ca="1" si="4"/>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94"/>
      <c r="AW10" s="44"/>
      <c r="AX10" s="44"/>
    </row>
    <row r="11" spans="1:50" s="3" customFormat="1" ht="30" customHeight="1" thickBot="1" x14ac:dyDescent="0.3">
      <c r="A11" s="58"/>
      <c r="B11" s="80" t="s">
        <v>48</v>
      </c>
      <c r="C11" s="72" t="s">
        <v>40</v>
      </c>
      <c r="D11" s="22">
        <v>0.5</v>
      </c>
      <c r="E11" s="66">
        <f ca="1">E9</f>
        <v>44246</v>
      </c>
      <c r="F11" s="66">
        <f ca="1">E11+7</f>
        <v>44253</v>
      </c>
      <c r="G11" s="17"/>
      <c r="H11" s="17">
        <f t="shared" ca="1" si="4"/>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94"/>
      <c r="AW11" s="44"/>
      <c r="AX11" s="44"/>
    </row>
    <row r="12" spans="1:50" s="3" customFormat="1" ht="30" customHeight="1" thickBot="1" x14ac:dyDescent="0.3">
      <c r="A12" s="58"/>
      <c r="B12" s="80" t="s">
        <v>49</v>
      </c>
      <c r="C12" s="72" t="s">
        <v>40</v>
      </c>
      <c r="D12" s="22">
        <v>0.25</v>
      </c>
      <c r="E12" s="66">
        <f ca="1">F11-7</f>
        <v>44246</v>
      </c>
      <c r="F12" s="66">
        <f ca="1">E12+7</f>
        <v>44253</v>
      </c>
      <c r="G12" s="17"/>
      <c r="H12" s="17">
        <f t="shared" ca="1" si="4"/>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94"/>
      <c r="AW12" s="44"/>
      <c r="AX12" s="44"/>
    </row>
    <row r="13" spans="1:50" s="3" customFormat="1" ht="30" customHeight="1" thickBot="1" x14ac:dyDescent="0.3">
      <c r="A13" s="58"/>
      <c r="B13" s="80" t="s">
        <v>50</v>
      </c>
      <c r="C13" s="72" t="s">
        <v>65</v>
      </c>
      <c r="D13" s="22"/>
      <c r="E13" s="66">
        <f ca="1">F12+1</f>
        <v>44254</v>
      </c>
      <c r="F13" s="66">
        <f ca="1">E13+2</f>
        <v>44256</v>
      </c>
      <c r="G13" s="17"/>
      <c r="H13" s="17">
        <f t="shared" ca="1" si="4"/>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94"/>
      <c r="AW13" s="44"/>
      <c r="AX13" s="44"/>
    </row>
    <row r="14" spans="1:50" s="3" customFormat="1" ht="30" customHeight="1" thickBot="1" x14ac:dyDescent="0.3">
      <c r="A14" s="59" t="s">
        <v>38</v>
      </c>
      <c r="B14" s="23" t="s">
        <v>47</v>
      </c>
      <c r="C14" s="73"/>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94"/>
      <c r="AW14" s="44"/>
      <c r="AX14" s="44"/>
    </row>
    <row r="15" spans="1:50" s="3" customFormat="1" ht="30" customHeight="1" thickBot="1" x14ac:dyDescent="0.3">
      <c r="A15" s="59"/>
      <c r="B15" s="81" t="s">
        <v>51</v>
      </c>
      <c r="C15" s="74" t="s">
        <v>41</v>
      </c>
      <c r="D15" s="27">
        <v>0.5</v>
      </c>
      <c r="E15" s="67">
        <f ca="1">E13+1</f>
        <v>44255</v>
      </c>
      <c r="F15" s="67">
        <f ca="1">E15+4</f>
        <v>44259</v>
      </c>
      <c r="G15" s="17"/>
      <c r="H15" s="17">
        <f t="shared" ca="1" si="4"/>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94"/>
      <c r="AW15" s="44"/>
      <c r="AX15" s="44"/>
    </row>
    <row r="16" spans="1:50" s="3" customFormat="1" ht="30" customHeight="1" thickBot="1" x14ac:dyDescent="0.3">
      <c r="A16" s="58"/>
      <c r="B16" s="81" t="s">
        <v>52</v>
      </c>
      <c r="C16" s="74" t="s">
        <v>41</v>
      </c>
      <c r="D16" s="27">
        <v>0.5</v>
      </c>
      <c r="E16" s="67">
        <f ca="1">E15+2</f>
        <v>44257</v>
      </c>
      <c r="F16" s="67">
        <f ca="1">E16+5</f>
        <v>44262</v>
      </c>
      <c r="G16" s="17"/>
      <c r="H16" s="17">
        <f t="shared" ca="1" si="4"/>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94"/>
      <c r="AW16" s="44"/>
      <c r="AX16" s="44"/>
    </row>
    <row r="17" spans="1:50" s="3" customFormat="1" ht="30" customHeight="1" thickBot="1" x14ac:dyDescent="0.3">
      <c r="A17" s="58"/>
      <c r="B17" s="81" t="s">
        <v>53</v>
      </c>
      <c r="C17" s="74" t="s">
        <v>65</v>
      </c>
      <c r="D17" s="27"/>
      <c r="E17" s="67">
        <f ca="1">F16</f>
        <v>44262</v>
      </c>
      <c r="F17" s="67">
        <f ca="1">E17+3</f>
        <v>44265</v>
      </c>
      <c r="G17" s="17"/>
      <c r="H17" s="17">
        <f t="shared" ca="1" si="4"/>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94"/>
      <c r="AW17" s="44"/>
      <c r="AX17" s="44"/>
    </row>
    <row r="18" spans="1:50" s="3" customFormat="1" ht="30" customHeight="1" thickBot="1" x14ac:dyDescent="0.3">
      <c r="A18" s="58"/>
      <c r="B18" s="81" t="s">
        <v>54</v>
      </c>
      <c r="C18" s="74" t="s">
        <v>65</v>
      </c>
      <c r="D18" s="27"/>
      <c r="E18" s="67">
        <f ca="1">E17</f>
        <v>44262</v>
      </c>
      <c r="F18" s="67">
        <f ca="1">E18+2</f>
        <v>44264</v>
      </c>
      <c r="G18" s="17"/>
      <c r="H18" s="17">
        <f t="shared" ca="1" si="4"/>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94"/>
      <c r="AW18" s="44"/>
      <c r="AX18" s="44"/>
    </row>
    <row r="19" spans="1:50" s="3" customFormat="1" ht="30" customHeight="1" thickBot="1" x14ac:dyDescent="0.3">
      <c r="A19" s="58"/>
      <c r="B19" s="81" t="s">
        <v>55</v>
      </c>
      <c r="C19" s="74" t="s">
        <v>65</v>
      </c>
      <c r="D19" s="27"/>
      <c r="E19" s="67">
        <f ca="1">E18</f>
        <v>44262</v>
      </c>
      <c r="F19" s="67">
        <f ca="1">E19+3</f>
        <v>44265</v>
      </c>
      <c r="G19" s="17"/>
      <c r="H19" s="17">
        <f t="shared" ca="1" si="4"/>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94"/>
      <c r="AW19" s="44"/>
      <c r="AX19" s="44"/>
    </row>
    <row r="20" spans="1:50" s="3" customFormat="1" ht="30" customHeight="1" thickBot="1" x14ac:dyDescent="0.3">
      <c r="A20" s="58" t="s">
        <v>26</v>
      </c>
      <c r="B20" s="28" t="s">
        <v>42</v>
      </c>
      <c r="C20" s="75"/>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94"/>
      <c r="AW20" s="44"/>
      <c r="AX20" s="44"/>
    </row>
    <row r="21" spans="1:50" s="3" customFormat="1" ht="30" customHeight="1" thickBot="1" x14ac:dyDescent="0.3">
      <c r="A21" s="58"/>
      <c r="B21" s="82" t="s">
        <v>56</v>
      </c>
      <c r="C21" s="76" t="s">
        <v>65</v>
      </c>
      <c r="D21" s="32"/>
      <c r="E21" s="68">
        <f ca="1">E9+15</f>
        <v>44261</v>
      </c>
      <c r="F21" s="68">
        <f ca="1">E21+5</f>
        <v>44266</v>
      </c>
      <c r="G21" s="17"/>
      <c r="H21" s="17">
        <f t="shared" ca="1" si="4"/>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94"/>
      <c r="AW21" s="44"/>
      <c r="AX21" s="44"/>
    </row>
    <row r="22" spans="1:50" s="3" customFormat="1" ht="30" customHeight="1" thickBot="1" x14ac:dyDescent="0.3">
      <c r="A22" s="58"/>
      <c r="B22" s="82" t="s">
        <v>57</v>
      </c>
      <c r="C22" s="76" t="s">
        <v>65</v>
      </c>
      <c r="D22" s="32"/>
      <c r="E22" s="68">
        <f ca="1">F21+1</f>
        <v>44267</v>
      </c>
      <c r="F22" s="68">
        <f ca="1">E22+4</f>
        <v>44271</v>
      </c>
      <c r="G22" s="17"/>
      <c r="H22" s="17">
        <f t="shared" ca="1" si="4"/>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94"/>
      <c r="AW22" s="44"/>
      <c r="AX22" s="44"/>
    </row>
    <row r="23" spans="1:50" s="3" customFormat="1" ht="30" customHeight="1" thickBot="1" x14ac:dyDescent="0.3">
      <c r="A23" s="58"/>
      <c r="B23" s="82" t="s">
        <v>58</v>
      </c>
      <c r="C23" s="76" t="s">
        <v>65</v>
      </c>
      <c r="D23" s="32"/>
      <c r="E23" s="68">
        <f ca="1">E22+5</f>
        <v>44272</v>
      </c>
      <c r="F23" s="68">
        <f ca="1">E23+5</f>
        <v>44277</v>
      </c>
      <c r="G23" s="17"/>
      <c r="H23" s="17">
        <f t="shared" ca="1" si="4"/>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94"/>
      <c r="AW23" s="44"/>
      <c r="AX23" s="44"/>
    </row>
    <row r="24" spans="1:50" s="3" customFormat="1" ht="30" customHeight="1" thickBot="1" x14ac:dyDescent="0.3">
      <c r="A24" s="58"/>
      <c r="B24" s="82" t="s">
        <v>59</v>
      </c>
      <c r="C24" s="76" t="s">
        <v>65</v>
      </c>
      <c r="D24" s="32"/>
      <c r="E24" s="68">
        <f ca="1">F23+1</f>
        <v>44278</v>
      </c>
      <c r="F24" s="68">
        <f ca="1">E24+4</f>
        <v>44282</v>
      </c>
      <c r="G24" s="17"/>
      <c r="H24" s="17">
        <f t="shared" ca="1" si="4"/>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94"/>
      <c r="AW24" s="44"/>
      <c r="AX24" s="44"/>
    </row>
    <row r="25" spans="1:50" s="3" customFormat="1" ht="30" customHeight="1" thickBot="1" x14ac:dyDescent="0.3">
      <c r="A25" s="58" t="s">
        <v>26</v>
      </c>
      <c r="B25" s="33" t="s">
        <v>43</v>
      </c>
      <c r="C25" s="77"/>
      <c r="D25" s="34"/>
      <c r="E25" s="35"/>
      <c r="F25" s="36"/>
      <c r="G25" s="17"/>
      <c r="H25" s="17" t="str">
        <f t="shared" si="4"/>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94"/>
      <c r="AW25" s="44"/>
      <c r="AX25" s="44"/>
    </row>
    <row r="26" spans="1:50" s="3" customFormat="1" ht="30" customHeight="1" thickBot="1" x14ac:dyDescent="0.3">
      <c r="A26" s="58"/>
      <c r="B26" s="83" t="s">
        <v>60</v>
      </c>
      <c r="C26" s="78" t="s">
        <v>40</v>
      </c>
      <c r="D26" s="37"/>
      <c r="E26" s="69" t="s">
        <v>25</v>
      </c>
      <c r="F26" s="69" t="s">
        <v>25</v>
      </c>
      <c r="G26" s="17"/>
      <c r="H26" s="17" t="e">
        <f t="shared" si="4"/>
        <v>#VALUE!</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94"/>
      <c r="AW26" s="44"/>
      <c r="AX26" s="44"/>
    </row>
    <row r="27" spans="1:50" s="3" customFormat="1" ht="30" customHeight="1" thickBot="1" x14ac:dyDescent="0.3">
      <c r="A27" s="58"/>
      <c r="B27" s="83" t="s">
        <v>61</v>
      </c>
      <c r="C27" s="78" t="s">
        <v>41</v>
      </c>
      <c r="D27" s="37"/>
      <c r="E27" s="69" t="s">
        <v>25</v>
      </c>
      <c r="F27" s="69" t="s">
        <v>25</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94"/>
      <c r="AW27" s="44"/>
      <c r="AX27" s="44"/>
    </row>
    <row r="28" spans="1:50" s="3" customFormat="1" ht="30" customHeight="1" thickBot="1" x14ac:dyDescent="0.3">
      <c r="A28" s="58"/>
      <c r="B28" s="83" t="s">
        <v>62</v>
      </c>
      <c r="C28" s="78" t="s">
        <v>41</v>
      </c>
      <c r="D28" s="37"/>
      <c r="E28" s="69" t="s">
        <v>25</v>
      </c>
      <c r="F28" s="69" t="s">
        <v>25</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94"/>
      <c r="AW28" s="44"/>
      <c r="AX28" s="44"/>
    </row>
    <row r="29" spans="1:50" s="3" customFormat="1" ht="30" customHeight="1" thickBot="1" x14ac:dyDescent="0.3">
      <c r="A29" s="58"/>
      <c r="B29" s="83" t="s">
        <v>63</v>
      </c>
      <c r="C29" s="78" t="s">
        <v>65</v>
      </c>
      <c r="D29" s="37"/>
      <c r="E29" s="69" t="s">
        <v>25</v>
      </c>
      <c r="F29" s="69" t="s">
        <v>25</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94"/>
      <c r="AW29" s="44"/>
      <c r="AX29" s="44"/>
    </row>
    <row r="30" spans="1:50" s="3" customFormat="1" ht="30" customHeight="1" thickBot="1" x14ac:dyDescent="0.3">
      <c r="A30" s="58"/>
      <c r="B30" s="83" t="s">
        <v>64</v>
      </c>
      <c r="C30" s="78" t="s">
        <v>65</v>
      </c>
      <c r="D30" s="37"/>
      <c r="E30" s="69" t="s">
        <v>25</v>
      </c>
      <c r="F30" s="69" t="s">
        <v>25</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94"/>
      <c r="AW30" s="44"/>
      <c r="AX30" s="44"/>
    </row>
    <row r="31" spans="1:50" s="3" customFormat="1" ht="30" customHeight="1" thickBot="1" x14ac:dyDescent="0.3">
      <c r="A31" s="58" t="s">
        <v>28</v>
      </c>
      <c r="B31" s="84"/>
      <c r="C31" s="79"/>
      <c r="D31" s="16"/>
      <c r="E31" s="70"/>
      <c r="F31" s="70"/>
      <c r="G31" s="17"/>
      <c r="H31" s="17" t="str">
        <f t="shared" si="4"/>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94"/>
      <c r="AW31" s="44"/>
      <c r="AX31" s="44"/>
    </row>
    <row r="32" spans="1:50" s="3" customFormat="1" ht="30" customHeight="1" thickBot="1" x14ac:dyDescent="0.3">
      <c r="A32" s="59" t="s">
        <v>27</v>
      </c>
      <c r="B32" s="38" t="s">
        <v>0</v>
      </c>
      <c r="C32" s="39"/>
      <c r="D32" s="40"/>
      <c r="E32" s="41"/>
      <c r="F32" s="42"/>
      <c r="G32" s="43"/>
      <c r="H32" s="43" t="str">
        <f t="shared" si="4"/>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94"/>
      <c r="AW32" s="46"/>
      <c r="AX32" s="46"/>
    </row>
    <row r="33" spans="3:7" ht="30" customHeight="1" x14ac:dyDescent="0.25">
      <c r="G33" s="6"/>
    </row>
    <row r="34" spans="3:7" ht="30" customHeight="1" x14ac:dyDescent="0.25">
      <c r="C34" s="14"/>
      <c r="F34" s="60"/>
    </row>
    <row r="35" spans="3:7" ht="30" customHeight="1" x14ac:dyDescent="0.25">
      <c r="C35" s="15"/>
    </row>
  </sheetData>
  <mergeCells count="10">
    <mergeCell ref="C3:D3"/>
    <mergeCell ref="C4:D4"/>
    <mergeCell ref="B5:G5"/>
    <mergeCell ref="AK4:AQ4"/>
    <mergeCell ref="AR4:AX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32">
    <cfRule type="expression" dxfId="5" priority="33">
      <formula>AND(TODAY()&gt;=I$5,TODAY()&lt;J$5)</formula>
    </cfRule>
  </conditionalFormatting>
  <conditionalFormatting sqref="I7:AW3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X5:AX32">
    <cfRule type="expression" dxfId="2" priority="35">
      <formula>AND(TODAY()&gt;=AX$5,TODAY()&lt;#REF!)</formula>
    </cfRule>
  </conditionalFormatting>
  <conditionalFormatting sqref="AX7:AX32">
    <cfRule type="expression" dxfId="1" priority="38">
      <formula>AND(task_start&lt;=AX$5,ROUNDDOWN((task_end-task_start+1)*task_progress,0)+task_start-1&gt;=AX$5)</formula>
    </cfRule>
    <cfRule type="expression" dxfId="0" priority="39" stopIfTrue="1">
      <formula>AND(task_end&gt;=AX$5,task_start&lt;#REF!)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2021-02-19T14:24:48Z</dcterms:modified>
</cp:coreProperties>
</file>