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C13A585D-823A-449C-AC71-D4B94690BD63}" xr6:coauthVersionLast="45" xr6:coauthVersionMax="45" xr10:uidLastSave="{00000000-0000-0000-0000-000000000000}"/>
  <bookViews>
    <workbookView xWindow="-120" yWindow="-120" windowWidth="38640" windowHeight="2139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11" l="1"/>
  <c r="F13" i="11" s="1"/>
  <c r="F10" i="11"/>
  <c r="F9" i="11"/>
  <c r="E10" i="11"/>
  <c r="E9" i="11"/>
  <c r="H7" i="11" l="1"/>
  <c r="E11" i="11" l="1"/>
  <c r="F11" i="11" s="1"/>
  <c r="E12" i="11" s="1"/>
  <c r="F12" i="11" s="1"/>
  <c r="I5" i="11"/>
  <c r="H39" i="11"/>
  <c r="H33" i="11"/>
  <c r="H22" i="11"/>
  <c r="H14" i="11"/>
  <c r="H8" i="11"/>
  <c r="H9" i="11" l="1"/>
  <c r="I6" i="11"/>
  <c r="E15" i="11" l="1"/>
  <c r="E16" i="11" s="1"/>
  <c r="F16" i="11" s="1"/>
  <c r="H28" i="11"/>
  <c r="H10" i="11"/>
  <c r="F15" i="11"/>
  <c r="H15" i="11" s="1"/>
  <c r="H13" i="11"/>
  <c r="J5" i="11"/>
  <c r="K5" i="11" s="1"/>
  <c r="L5" i="11" s="1"/>
  <c r="M5" i="11" s="1"/>
  <c r="N5" i="11" s="1"/>
  <c r="O5" i="11" s="1"/>
  <c r="P5" i="11" s="1"/>
  <c r="I4" i="11"/>
  <c r="E29" i="11" l="1"/>
  <c r="F29" i="11" s="1"/>
  <c r="E30" i="11" s="1"/>
  <c r="H16" i="11"/>
  <c r="E17" i="11"/>
  <c r="E18" i="11" s="1"/>
  <c r="E19" i="11" s="1"/>
  <c r="H11" i="11"/>
  <c r="H12" i="11"/>
  <c r="P4" i="11"/>
  <c r="Q5" i="11"/>
  <c r="R5" i="11" s="1"/>
  <c r="S5" i="11" s="1"/>
  <c r="T5" i="11" s="1"/>
  <c r="U5" i="11" s="1"/>
  <c r="V5" i="11" s="1"/>
  <c r="W5" i="11" s="1"/>
  <c r="J6" i="11"/>
  <c r="E23" i="11" l="1"/>
  <c r="E20" i="11"/>
  <c r="H29" i="11"/>
  <c r="E24" i="11"/>
  <c r="F23" i="11"/>
  <c r="H23" i="11" s="1"/>
  <c r="F30" i="11"/>
  <c r="H30" i="11" s="1"/>
  <c r="E31" i="11"/>
  <c r="F19" i="11"/>
  <c r="H19" i="11" s="1"/>
  <c r="F18" i="11"/>
  <c r="H18" i="11" s="1"/>
  <c r="F17" i="11"/>
  <c r="H17" i="11" s="1"/>
  <c r="W4" i="11"/>
  <c r="X5" i="11"/>
  <c r="Y5" i="11" s="1"/>
  <c r="Z5" i="11" s="1"/>
  <c r="AA5" i="11" s="1"/>
  <c r="AB5" i="11" s="1"/>
  <c r="AC5" i="11" s="1"/>
  <c r="AD5" i="11" s="1"/>
  <c r="K6" i="11"/>
  <c r="F20" i="11" l="1"/>
  <c r="E21" i="11"/>
  <c r="F21" i="11" s="1"/>
  <c r="F24" i="11"/>
  <c r="E25" i="11" s="1"/>
  <c r="F31" i="11"/>
  <c r="E32" i="11" s="1"/>
  <c r="H31" i="11"/>
  <c r="AE5" i="11"/>
  <c r="AF5" i="11" s="1"/>
  <c r="AG5" i="11" s="1"/>
  <c r="AH5" i="11" s="1"/>
  <c r="AI5" i="11" s="1"/>
  <c r="AJ5" i="11" s="1"/>
  <c r="AD4" i="11"/>
  <c r="L6" i="11"/>
  <c r="H24" i="11" l="1"/>
  <c r="F25" i="11"/>
  <c r="H25" i="11" s="1"/>
  <c r="E26" i="11"/>
  <c r="F32" i="11"/>
  <c r="H32" i="11" s="1"/>
  <c r="AK5" i="11"/>
  <c r="AL5" i="11" s="1"/>
  <c r="AM5" i="11" s="1"/>
  <c r="AN5" i="11" s="1"/>
  <c r="AO5" i="11" s="1"/>
  <c r="AP5" i="11" s="1"/>
  <c r="AQ5" i="11" s="1"/>
  <c r="M6" i="11"/>
  <c r="E27" i="11" l="1"/>
  <c r="F26" i="11"/>
  <c r="H26" i="11" s="1"/>
  <c r="AR5" i="11"/>
  <c r="AS5" i="11" s="1"/>
  <c r="AK4" i="11"/>
  <c r="N6" i="11"/>
  <c r="F27" i="11" l="1"/>
  <c r="H27" i="11" s="1"/>
  <c r="AT5" i="11"/>
  <c r="AS6" i="11"/>
  <c r="AR4" i="11"/>
  <c r="O6" i="11"/>
  <c r="AU5" i="11" l="1"/>
  <c r="AV5" i="11" s="1"/>
  <c r="AT6" i="11"/>
  <c r="AW5" i="11" l="1"/>
  <c r="AU6" i="11"/>
  <c r="P6" i="11"/>
  <c r="Q6" i="11"/>
  <c r="AW6" i="11" l="1"/>
  <c r="AX5" i="11"/>
  <c r="AV6" i="11"/>
  <c r="R6" i="11"/>
  <c r="AX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<sst xmlns="http://schemas.openxmlformats.org/spreadsheetml/2006/main" count="111" uniqueCount="74">
  <si>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</si>
  <si>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</si>
  <si>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</si>
  <si>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</si>
  <si>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</si>
  <si>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</si>
  <si>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</si>
  <si>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</si>
  <si>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</si>
  <si>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</si>
  <si>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</si>
  <si>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</si>
  <si>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</si>
  <si>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</si>
  <si>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</si>
  <si>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</si>
  <si>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</si>
  <si>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</si>
  <si>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</si>
  <si>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</si>
  <si>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</si>
  <si>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</si>
  <si>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</si>
  <si>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</si>
  <si>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</si>
  <si>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</si>
  <si>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</si>
  <si>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</si>
  <si>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</si>
  <si>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</si>
  <si>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</si>
  <si>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</si>
  <si>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</si>
  <si>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</si>
  <si>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</si>
  <si>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</si>
  <si>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</si>
  <si>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</si>
  <si>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</si>
  <si>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CMP-5037B: VoIP System</t>
  </si>
  <si>
    <t>James Sergeant</t>
  </si>
  <si>
    <t>James Burling</t>
  </si>
  <si>
    <t>Security Layer</t>
  </si>
  <si>
    <t>Evaluation of QoS</t>
  </si>
  <si>
    <t>Create Gantt Chart</t>
  </si>
  <si>
    <t>Create Github repository with required files</t>
  </si>
  <si>
    <t>Setup and VoIP Layer</t>
  </si>
  <si>
    <t>Network Analysis</t>
  </si>
  <si>
    <t>Test Classes using Threads</t>
  </si>
  <si>
    <t>Implement Analyzer Class</t>
  </si>
  <si>
    <t>Log packets during calls</t>
  </si>
  <si>
    <t>Calculate QoS Stats for DatagramSocket</t>
  </si>
  <si>
    <t>Calculate QoS Stats for DatagramSocket2</t>
  </si>
  <si>
    <t>Calculate QoS Stats for DatagramSocket3</t>
  </si>
  <si>
    <t>Implement Security Class</t>
  </si>
  <si>
    <t>Test Encrytion locally</t>
  </si>
  <si>
    <t>Test Decryption locally</t>
  </si>
  <si>
    <t>Test encryption over VoIP</t>
  </si>
  <si>
    <t>Interpolation / Repetition</t>
  </si>
  <si>
    <t>Implement Block Interleaving</t>
  </si>
  <si>
    <t>Increase packet efficiency</t>
  </si>
  <si>
    <t>Test improvements on VoIP</t>
  </si>
  <si>
    <t>Create comparison graphs on QoS statistics (before/after)</t>
  </si>
  <si>
    <t>Both</t>
  </si>
  <si>
    <t>Implement Simple Sender Class</t>
  </si>
  <si>
    <t>Implement Simple Reciever Class</t>
  </si>
  <si>
    <t>Implement Layered Network Stack</t>
  </si>
  <si>
    <t>Code layer interface</t>
  </si>
  <si>
    <t>Code AudioLayer and VoicePlayer</t>
  </si>
  <si>
    <t>Code VoIP layer (add packet numbers)</t>
  </si>
  <si>
    <t>Calculate delay in VoIP layer</t>
  </si>
  <si>
    <t>Calculate Packet Loss in VoIP Layer</t>
  </si>
  <si>
    <t>Code a packet buffer and implement within VoIP layer</t>
  </si>
  <si>
    <t>Allow VoIP layer to detect out-of-order packets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</si>
</sst>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9C5700"/>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FFCF"/>
        <bgColor indexed="64"/>
      </patternFill>
    </fill>
    <fill>
      <patternFill patternType="solid">
        <fgColor rgb="FFF5FF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8" fontId="23" fillId="14" borderId="0" xfId="13" applyNumberFormat="1" applyAlignment="1">
      <alignment horizontal="center" vertical="center"/>
    </xf>
    <xf numFmtId="0" fontId="23" fillId="14" borderId="8" xfId="13" applyBorder="1" applyAlignment="1">
      <alignment horizontal="center" vertical="center" shrinkToFit="1"/>
    </xf>
    <xf numFmtId="0" fontId="23" fillId="14" borderId="9" xfId="13" applyBorder="1" applyAlignment="1">
      <alignment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65" fontId="0" fillId="16" borderId="2" xfId="0" applyNumberFormat="1" applyFill="1" applyBorder="1" applyAlignment="1">
      <alignment horizontal="center" vertical="center"/>
    </xf>
    <xf numFmtId="165" fontId="5" fillId="16" borderId="2" xfId="0"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4">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eutral" xfId="13" builtinId="28"/>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5FF79"/>
      <color rgb="FFFFFFC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X42"/>
  <sheetViews>
    <sheetView showGridLines="0" tabSelected="1" showRuler="0" zoomScaleNormal="100" zoomScalePageLayoutView="70" workbookViewId="0">
      <pane ySplit="6" topLeftCell="A7" activePane="bottomLeft" state="frozen"/>
      <selection pane="bottomLeft" activeCell="F11" sqref="F11"/>
    </sheetView>
  </sheetViews>
  <sheetFormatPr defaultRowHeight="30" customHeight="1" x14ac:dyDescent="0.25"/>
  <cols>
    <col min="1" max="1" width="2.7109375" style="57" customWidth="1"/>
    <col min="2" max="2" width="52" customWidth="1"/>
    <col min="3" max="3" width="16.5703125" customWidth="1"/>
    <col min="4" max="4" width="10.7109375" customWidth="1"/>
    <col min="5" max="5" width="10.42578125" style="5" customWidth="1"/>
    <col min="6" max="6" width="10.42578125" customWidth="1"/>
    <col min="7" max="7" width="2.7109375" customWidth="1"/>
    <col min="8" max="8" width="6.140625" hidden="1" customWidth="1"/>
    <col min="9" max="47" width="2.5703125" customWidth="1"/>
    <col min="48" max="48" width="3.28515625" customWidth="1"/>
    <col min="49" max="50" width="2.5703125" customWidth="1"/>
    <col min="55" max="56" width="10.28515625"/>
  </cols>
  <sheetData>
    <row r="1" spans="1:50" ht="30" customHeight="1" x14ac:dyDescent="0.45">
      <c r="A1" s="58" t="s">
        <v>30</v>
      </c>
      <c r="B1" s="62" t="s">
        <v>39</v>
      </c>
      <c r="C1" s="1"/>
      <c r="D1" s="2"/>
      <c r="E1" s="4"/>
      <c r="F1" s="46"/>
      <c r="H1" s="2"/>
      <c r="I1" s="14" t="s">
        <v>12</v>
      </c>
    </row>
    <row r="2" spans="1:50" ht="30" customHeight="1" x14ac:dyDescent="0.3">
      <c r="A2" s="57" t="s">
        <v>24</v>
      </c>
      <c r="B2" s="63" t="s">
        <v>40</v>
      </c>
      <c r="I2" s="60" t="s">
        <v>17</v>
      </c>
    </row>
    <row r="3" spans="1:50" ht="19.5" customHeight="1" x14ac:dyDescent="0.25">
      <c r="A3" s="57" t="s">
        <v>31</v>
      </c>
      <c r="B3" s="64" t="s">
        <v>41</v>
      </c>
      <c r="C3" s="93" t="s">
        <v>1</v>
      </c>
      <c r="D3" s="94"/>
      <c r="E3" s="99">
        <v>44246</v>
      </c>
      <c r="F3" s="99"/>
    </row>
    <row r="4" spans="1:50" ht="30" customHeight="1" x14ac:dyDescent="0.25">
      <c r="A4" s="58" t="s">
        <v>32</v>
      </c>
      <c r="C4" s="93" t="s">
        <v>8</v>
      </c>
      <c r="D4" s="94"/>
      <c r="E4" s="7">
        <v>1</v>
      </c>
      <c r="I4" s="96">
        <f>I5</f>
        <v>44242</v>
      </c>
      <c r="J4" s="97"/>
      <c r="K4" s="97"/>
      <c r="L4" s="97"/>
      <c r="M4" s="97"/>
      <c r="N4" s="97"/>
      <c r="O4" s="98"/>
      <c r="P4" s="96">
        <f>P5</f>
        <v>44249</v>
      </c>
      <c r="Q4" s="97"/>
      <c r="R4" s="97"/>
      <c r="S4" s="97"/>
      <c r="T4" s="97"/>
      <c r="U4" s="97"/>
      <c r="V4" s="98"/>
      <c r="W4" s="96">
        <f>W5</f>
        <v>44256</v>
      </c>
      <c r="X4" s="97"/>
      <c r="Y4" s="97"/>
      <c r="Z4" s="97"/>
      <c r="AA4" s="97"/>
      <c r="AB4" s="97"/>
      <c r="AC4" s="98"/>
      <c r="AD4" s="96">
        <f>AD5</f>
        <v>44263</v>
      </c>
      <c r="AE4" s="97"/>
      <c r="AF4" s="97"/>
      <c r="AG4" s="97"/>
      <c r="AH4" s="97"/>
      <c r="AI4" s="97"/>
      <c r="AJ4" s="98"/>
      <c r="AK4" s="96">
        <f>AK5</f>
        <v>44270</v>
      </c>
      <c r="AL4" s="97"/>
      <c r="AM4" s="97"/>
      <c r="AN4" s="97"/>
      <c r="AO4" s="97"/>
      <c r="AP4" s="97"/>
      <c r="AQ4" s="98"/>
      <c r="AR4" s="96">
        <f>AR5</f>
        <v>44277</v>
      </c>
      <c r="AS4" s="97"/>
      <c r="AT4" s="97"/>
      <c r="AU4" s="97"/>
      <c r="AV4" s="97"/>
      <c r="AW4" s="97"/>
      <c r="AX4" s="98"/>
    </row>
    <row r="5" spans="1:50" ht="15" customHeight="1" x14ac:dyDescent="0.25">
      <c r="A5" s="58" t="s">
        <v>33</v>
      </c>
      <c r="B5" s="95"/>
      <c r="C5" s="95"/>
      <c r="D5" s="95"/>
      <c r="E5" s="95"/>
      <c r="F5" s="95"/>
      <c r="G5" s="95"/>
      <c r="I5" s="11">
        <f>Project_Start-WEEKDAY(Project_Start,1)+2+7*(Display_Week-1)</f>
        <v>44242</v>
      </c>
      <c r="J5" s="10">
        <f>I5+1</f>
        <v>44243</v>
      </c>
      <c r="K5" s="10">
        <f t="shared" ref="K5:AX5" si="0">J5+1</f>
        <v>44244</v>
      </c>
      <c r="L5" s="10">
        <f t="shared" si="0"/>
        <v>44245</v>
      </c>
      <c r="M5" s="10">
        <f t="shared" si="0"/>
        <v>44246</v>
      </c>
      <c r="N5" s="10">
        <f t="shared" si="0"/>
        <v>44247</v>
      </c>
      <c r="O5" s="12">
        <f t="shared" si="0"/>
        <v>44248</v>
      </c>
      <c r="P5" s="11">
        <f>O5+1</f>
        <v>44249</v>
      </c>
      <c r="Q5" s="10">
        <f>P5+1</f>
        <v>44250</v>
      </c>
      <c r="R5" s="10">
        <f t="shared" si="0"/>
        <v>44251</v>
      </c>
      <c r="S5" s="10">
        <f t="shared" si="0"/>
        <v>44252</v>
      </c>
      <c r="T5" s="10">
        <f t="shared" si="0"/>
        <v>44253</v>
      </c>
      <c r="U5" s="10">
        <f t="shared" si="0"/>
        <v>44254</v>
      </c>
      <c r="V5" s="12">
        <f t="shared" si="0"/>
        <v>44255</v>
      </c>
      <c r="W5" s="11">
        <f>V5+1</f>
        <v>44256</v>
      </c>
      <c r="X5" s="10">
        <f>W5+1</f>
        <v>44257</v>
      </c>
      <c r="Y5" s="10">
        <f t="shared" si="0"/>
        <v>44258</v>
      </c>
      <c r="Z5" s="10">
        <f t="shared" si="0"/>
        <v>44259</v>
      </c>
      <c r="AA5" s="10">
        <f t="shared" si="0"/>
        <v>44260</v>
      </c>
      <c r="AB5" s="10">
        <f t="shared" si="0"/>
        <v>44261</v>
      </c>
      <c r="AC5" s="12">
        <f t="shared" si="0"/>
        <v>44262</v>
      </c>
      <c r="AD5" s="11">
        <f>AC5+1</f>
        <v>44263</v>
      </c>
      <c r="AE5" s="10">
        <f>AD5+1</f>
        <v>44264</v>
      </c>
      <c r="AF5" s="10">
        <f t="shared" si="0"/>
        <v>44265</v>
      </c>
      <c r="AG5" s="10">
        <f t="shared" si="0"/>
        <v>44266</v>
      </c>
      <c r="AH5" s="10">
        <f t="shared" si="0"/>
        <v>44267</v>
      </c>
      <c r="AI5" s="10">
        <f t="shared" si="0"/>
        <v>44268</v>
      </c>
      <c r="AJ5" s="12">
        <f t="shared" si="0"/>
        <v>44269</v>
      </c>
      <c r="AK5" s="11">
        <f>AJ5+1</f>
        <v>44270</v>
      </c>
      <c r="AL5" s="10">
        <f>AK5+1</f>
        <v>44271</v>
      </c>
      <c r="AM5" s="10">
        <f t="shared" si="0"/>
        <v>44272</v>
      </c>
      <c r="AN5" s="10">
        <f t="shared" si="0"/>
        <v>44273</v>
      </c>
      <c r="AO5" s="10">
        <f t="shared" si="0"/>
        <v>44274</v>
      </c>
      <c r="AP5" s="10">
        <f t="shared" si="0"/>
        <v>44275</v>
      </c>
      <c r="AQ5" s="12">
        <f t="shared" si="0"/>
        <v>44276</v>
      </c>
      <c r="AR5" s="11">
        <f>AQ5+1</f>
        <v>44277</v>
      </c>
      <c r="AS5" s="10">
        <f>AR5+1</f>
        <v>44278</v>
      </c>
      <c r="AT5" s="10">
        <f t="shared" si="0"/>
        <v>44279</v>
      </c>
      <c r="AU5" s="10">
        <f t="shared" si="0"/>
        <v>44280</v>
      </c>
      <c r="AV5" s="81">
        <f>AU5+1</f>
        <v>44281</v>
      </c>
      <c r="AW5" s="10">
        <f t="shared" si="0"/>
        <v>44282</v>
      </c>
      <c r="AX5" s="12">
        <f t="shared" si="0"/>
        <v>44283</v>
      </c>
    </row>
    <row r="6" spans="1:50" ht="21" customHeight="1" thickBot="1" x14ac:dyDescent="0.3">
      <c r="A6" s="58" t="s">
        <v>34</v>
      </c>
      <c r="B6" s="8" t="s">
        <v>9</v>
      </c>
      <c r="C6" s="9" t="s">
        <v>3</v>
      </c>
      <c r="D6" s="9" t="s">
        <v>2</v>
      </c>
      <c r="E6" s="9" t="s">
        <v>5</v>
      </c>
      <c r="F6" s="9" t="s">
        <v>6</v>
      </c>
      <c r="G6" s="9"/>
      <c r="H6" s="9" t="s">
        <v>7</v>
      </c>
      <c r="I6" s="13" t="str">
        <f t="shared" ref="I6" si="1">LEFT(TEXT(I5,"ddd"),1)</f>
        <v>M</v>
      </c>
      <c r="J6" s="13" t="str">
        <f t="shared" ref="J6:AR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c r="AK6" s="13" t="str">
        <f t="shared" si="2"/>
        <v>M</v>
      </c>
      <c r="AL6" s="13" t="str">
        <f t="shared" si="2"/>
        <v>T</v>
      </c>
      <c r="AM6" s="13" t="str">
        <f t="shared" si="2"/>
        <v>W</v>
      </c>
      <c r="AN6" s="13" t="str">
        <f t="shared" si="2"/>
        <v>T</v>
      </c>
      <c r="AO6" s="13" t="str">
        <f t="shared" si="2"/>
        <v>F</v>
      </c>
      <c r="AP6" s="13" t="str">
        <f t="shared" si="2"/>
        <v>S</v>
      </c>
      <c r="AQ6" s="13" t="str">
        <f t="shared" si="2"/>
        <v>S</v>
      </c>
      <c r="AR6" s="13" t="str">
        <f t="shared" si="2"/>
        <v>M</v>
      </c>
      <c r="AS6" s="13" t="str">
        <f t="shared" ref="AS6:AX6" si="3">LEFT(TEXT(AS5,"ddd"),1)</f>
        <v>T</v>
      </c>
      <c r="AT6" s="13" t="str">
        <f t="shared" si="3"/>
        <v>W</v>
      </c>
      <c r="AU6" s="13" t="str">
        <f t="shared" si="3"/>
        <v>T</v>
      </c>
      <c r="AV6" s="82" t="str">
        <f t="shared" si="3"/>
        <v>F</v>
      </c>
      <c r="AW6" s="13" t="str">
        <f t="shared" si="3"/>
        <v>S</v>
      </c>
      <c r="AX6" s="13" t="str">
        <f t="shared" si="3"/>
        <v>S</v>
      </c>
    </row>
    <row r="7" spans="1:50" ht="30" hidden="1" customHeight="1" thickBot="1" x14ac:dyDescent="0.3">
      <c r="A7" s="57" t="s">
        <v>29</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83"/>
      <c r="AW7" s="43"/>
      <c r="AX7" s="43"/>
    </row>
    <row r="8" spans="1:50" s="3" customFormat="1" ht="30" customHeight="1" thickBot="1" x14ac:dyDescent="0.3">
      <c r="A8" s="58" t="s">
        <v>35</v>
      </c>
      <c r="B8" s="17" t="s">
        <v>46</v>
      </c>
      <c r="C8" s="69"/>
      <c r="D8" s="18"/>
      <c r="E8" s="19"/>
      <c r="F8" s="20"/>
      <c r="G8" s="16"/>
      <c r="H8" s="16" t="str">
        <f t="shared" ref="H8:H39" si="4">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83"/>
      <c r="AW8" s="43"/>
      <c r="AX8" s="43"/>
    </row>
    <row r="9" spans="1:50" s="3" customFormat="1" ht="30" customHeight="1" thickBot="1" x14ac:dyDescent="0.3">
      <c r="A9" s="58" t="s">
        <v>36</v>
      </c>
      <c r="B9" s="77" t="s">
        <v>45</v>
      </c>
      <c r="C9" s="70" t="s">
        <v>40</v>
      </c>
      <c r="D9" s="21">
        <v>1</v>
      </c>
      <c r="E9" s="65">
        <f>Project_Start</f>
        <v>44246</v>
      </c>
      <c r="F9" s="65">
        <f>E9+0</f>
        <v>44246</v>
      </c>
      <c r="G9" s="16"/>
      <c r="H9" s="16">
        <f t="shared" si="4"/>
        <v>1</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83"/>
      <c r="AW9" s="43"/>
      <c r="AX9" s="43"/>
    </row>
    <row r="10" spans="1:50" s="3" customFormat="1" ht="30" customHeight="1" thickBot="1" x14ac:dyDescent="0.3">
      <c r="A10" s="58" t="s">
        <v>37</v>
      </c>
      <c r="B10" s="77" t="s">
        <v>44</v>
      </c>
      <c r="C10" s="70" t="s">
        <v>41</v>
      </c>
      <c r="D10" s="21">
        <v>1</v>
      </c>
      <c r="E10" s="65">
        <f>Project_Start</f>
        <v>44246</v>
      </c>
      <c r="F10" s="65">
        <f>E10+0</f>
        <v>44246</v>
      </c>
      <c r="G10" s="16"/>
      <c r="H10" s="16">
        <f t="shared" si="4"/>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83"/>
      <c r="AW10" s="43"/>
      <c r="AX10" s="43"/>
    </row>
    <row r="11" spans="1:50" s="3" customFormat="1" ht="30" customHeight="1" thickBot="1" x14ac:dyDescent="0.3">
      <c r="A11" s="57"/>
      <c r="B11" s="77" t="s">
        <v>64</v>
      </c>
      <c r="C11" s="70" t="s">
        <v>40</v>
      </c>
      <c r="D11" s="21">
        <v>1</v>
      </c>
      <c r="E11" s="65">
        <f>E9</f>
        <v>44246</v>
      </c>
      <c r="F11" s="65">
        <f>E11+7</f>
        <v>44253</v>
      </c>
      <c r="G11" s="16"/>
      <c r="H11" s="16">
        <f t="shared" si="4"/>
        <v>8</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83"/>
      <c r="AW11" s="43"/>
      <c r="AX11" s="43"/>
    </row>
    <row r="12" spans="1:50" s="3" customFormat="1" ht="30" customHeight="1" thickBot="1" x14ac:dyDescent="0.3">
      <c r="A12" s="57"/>
      <c r="B12" s="77" t="s">
        <v>65</v>
      </c>
      <c r="C12" s="70" t="s">
        <v>40</v>
      </c>
      <c r="D12" s="21">
        <v>1</v>
      </c>
      <c r="E12" s="65">
        <f>F11-7</f>
        <v>44246</v>
      </c>
      <c r="F12" s="65">
        <f>E12+7</f>
        <v>44253</v>
      </c>
      <c r="G12" s="16"/>
      <c r="H12" s="16">
        <f t="shared" si="4"/>
        <v>8</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83"/>
      <c r="AW12" s="43"/>
      <c r="AX12" s="43"/>
    </row>
    <row r="13" spans="1:50" s="3" customFormat="1" ht="30" customHeight="1" thickBot="1" x14ac:dyDescent="0.3">
      <c r="A13" s="57"/>
      <c r="B13" s="77" t="s">
        <v>48</v>
      </c>
      <c r="C13" s="70" t="s">
        <v>63</v>
      </c>
      <c r="D13" s="21">
        <v>1</v>
      </c>
      <c r="E13" s="65">
        <f>F12+0</f>
        <v>44253</v>
      </c>
      <c r="F13" s="65">
        <f>E13+1</f>
        <v>44254</v>
      </c>
      <c r="G13" s="16"/>
      <c r="H13" s="16">
        <f t="shared" si="4"/>
        <v>2</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83"/>
      <c r="AW13" s="43"/>
      <c r="AX13" s="43"/>
    </row>
    <row r="14" spans="1:50" s="3" customFormat="1" ht="30" customHeight="1" thickBot="1" x14ac:dyDescent="0.3">
      <c r="A14" s="58" t="s">
        <v>38</v>
      </c>
      <c r="B14" s="88" t="s">
        <v>66</v>
      </c>
      <c r="C14" s="89"/>
      <c r="D14" s="90"/>
      <c r="E14" s="91"/>
      <c r="F14" s="92"/>
      <c r="G14" s="16"/>
      <c r="H14" s="16" t="str">
        <f t="shared" si="4"/>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83"/>
      <c r="AW14" s="43"/>
      <c r="AX14" s="43"/>
    </row>
    <row r="15" spans="1:50" s="3" customFormat="1" ht="30" customHeight="1" thickBot="1" x14ac:dyDescent="0.3">
      <c r="A15" s="58"/>
      <c r="B15" s="84" t="s">
        <v>67</v>
      </c>
      <c r="C15" s="85" t="s">
        <v>41</v>
      </c>
      <c r="D15" s="86">
        <v>0.5</v>
      </c>
      <c r="E15" s="87">
        <f>E13+1</f>
        <v>44254</v>
      </c>
      <c r="F15" s="87">
        <f>E15+4</f>
        <v>44258</v>
      </c>
      <c r="G15" s="16"/>
      <c r="H15" s="16">
        <f t="shared" si="4"/>
        <v>5</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83"/>
      <c r="AW15" s="43"/>
      <c r="AX15" s="43"/>
    </row>
    <row r="16" spans="1:50" s="3" customFormat="1" ht="30" customHeight="1" thickBot="1" x14ac:dyDescent="0.3">
      <c r="A16" s="57"/>
      <c r="B16" s="84" t="s">
        <v>68</v>
      </c>
      <c r="C16" s="85" t="s">
        <v>41</v>
      </c>
      <c r="D16" s="86">
        <v>0.5</v>
      </c>
      <c r="E16" s="87">
        <f>E15+2</f>
        <v>44256</v>
      </c>
      <c r="F16" s="87">
        <f>E16+5</f>
        <v>44261</v>
      </c>
      <c r="G16" s="16"/>
      <c r="H16" s="16">
        <f t="shared" si="4"/>
        <v>6</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83"/>
      <c r="AW16" s="43"/>
      <c r="AX16" s="43"/>
    </row>
    <row r="17" spans="1:50" s="3" customFormat="1" ht="30" customHeight="1" thickBot="1" x14ac:dyDescent="0.3">
      <c r="A17" s="57"/>
      <c r="B17" s="84" t="s">
        <v>69</v>
      </c>
      <c r="C17" s="85" t="s">
        <v>41</v>
      </c>
      <c r="D17" s="86"/>
      <c r="E17" s="87">
        <f>F16</f>
        <v>44261</v>
      </c>
      <c r="F17" s="87">
        <f>E17+3</f>
        <v>44264</v>
      </c>
      <c r="G17" s="16"/>
      <c r="H17" s="16">
        <f t="shared" si="4"/>
        <v>4</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83"/>
      <c r="AW17" s="43"/>
      <c r="AX17" s="43"/>
    </row>
    <row r="18" spans="1:50" s="3" customFormat="1" ht="30" customHeight="1" thickBot="1" x14ac:dyDescent="0.3">
      <c r="A18" s="57"/>
      <c r="B18" s="84" t="s">
        <v>70</v>
      </c>
      <c r="C18" s="85" t="s">
        <v>41</v>
      </c>
      <c r="D18" s="86"/>
      <c r="E18" s="87">
        <f>E17</f>
        <v>44261</v>
      </c>
      <c r="F18" s="87">
        <f>E18+2</f>
        <v>44263</v>
      </c>
      <c r="G18" s="16"/>
      <c r="H18" s="16">
        <f t="shared" si="4"/>
        <v>3</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83"/>
      <c r="AW18" s="43"/>
      <c r="AX18" s="43"/>
    </row>
    <row r="19" spans="1:50" s="3" customFormat="1" ht="30" customHeight="1" thickBot="1" x14ac:dyDescent="0.3">
      <c r="A19" s="57"/>
      <c r="B19" s="84" t="s">
        <v>71</v>
      </c>
      <c r="C19" s="85" t="s">
        <v>41</v>
      </c>
      <c r="D19" s="86"/>
      <c r="E19" s="87">
        <f>E18</f>
        <v>44261</v>
      </c>
      <c r="F19" s="87">
        <f>E19+3</f>
        <v>44264</v>
      </c>
      <c r="G19" s="16"/>
      <c r="H19" s="16">
        <f t="shared" si="4"/>
        <v>4</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83"/>
      <c r="AW19" s="43"/>
      <c r="AX19" s="43"/>
    </row>
    <row r="20" spans="1:50" s="3" customFormat="1" ht="30" customHeight="1" thickBot="1" x14ac:dyDescent="0.3">
      <c r="A20" s="57"/>
      <c r="B20" s="84" t="s">
        <v>72</v>
      </c>
      <c r="C20" s="85" t="s">
        <v>40</v>
      </c>
      <c r="D20" s="86"/>
      <c r="E20" s="87">
        <f t="shared" ref="E20:E21" si="5">E19</f>
        <v>44261</v>
      </c>
      <c r="F20" s="87">
        <f t="shared" ref="F20:F21" si="6">E20+3</f>
        <v>44264</v>
      </c>
      <c r="G20" s="16"/>
      <c r="H20" s="16"/>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83"/>
      <c r="AW20" s="43"/>
      <c r="AX20" s="43"/>
    </row>
    <row r="21" spans="1:50" s="3" customFormat="1" ht="30" customHeight="1" thickBot="1" x14ac:dyDescent="0.3">
      <c r="A21" s="57"/>
      <c r="B21" s="84" t="s">
        <v>73</v>
      </c>
      <c r="C21" s="85" t="s">
        <v>63</v>
      </c>
      <c r="D21" s="86"/>
      <c r="E21" s="87">
        <f t="shared" si="5"/>
        <v>44261</v>
      </c>
      <c r="F21" s="87">
        <f t="shared" si="6"/>
        <v>44264</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83"/>
      <c r="AW21" s="43"/>
      <c r="AX21" s="43"/>
    </row>
    <row r="22" spans="1:50" s="3" customFormat="1" ht="30" customHeight="1" thickBot="1" x14ac:dyDescent="0.3">
      <c r="A22" s="57" t="s">
        <v>26</v>
      </c>
      <c r="B22" s="22" t="s">
        <v>47</v>
      </c>
      <c r="C22" s="71"/>
      <c r="D22" s="23"/>
      <c r="E22" s="24"/>
      <c r="F22" s="25"/>
      <c r="G22" s="16"/>
      <c r="H22" s="16" t="str">
        <f t="shared" si="4"/>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83"/>
      <c r="AW22" s="43"/>
      <c r="AX22" s="43"/>
    </row>
    <row r="23" spans="1:50" s="3" customFormat="1" ht="30" customHeight="1" thickBot="1" x14ac:dyDescent="0.3">
      <c r="A23" s="57"/>
      <c r="B23" s="78" t="s">
        <v>49</v>
      </c>
      <c r="C23" s="72" t="s">
        <v>41</v>
      </c>
      <c r="D23" s="26">
        <v>0.5</v>
      </c>
      <c r="E23" s="66">
        <f>E19+1</f>
        <v>44262</v>
      </c>
      <c r="F23" s="66">
        <f>E23+4</f>
        <v>44266</v>
      </c>
      <c r="G23" s="16"/>
      <c r="H23" s="16">
        <f t="shared" si="4"/>
        <v>5</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83"/>
      <c r="AW23" s="43"/>
      <c r="AX23" s="43"/>
    </row>
    <row r="24" spans="1:50" s="3" customFormat="1" ht="30" customHeight="1" thickBot="1" x14ac:dyDescent="0.3">
      <c r="A24" s="57"/>
      <c r="B24" s="78" t="s">
        <v>50</v>
      </c>
      <c r="C24" s="72" t="s">
        <v>41</v>
      </c>
      <c r="D24" s="26">
        <v>0.5</v>
      </c>
      <c r="E24" s="66">
        <f>E23+2</f>
        <v>44264</v>
      </c>
      <c r="F24" s="66">
        <f>E24+5</f>
        <v>44269</v>
      </c>
      <c r="G24" s="16"/>
      <c r="H24" s="16">
        <f t="shared" si="4"/>
        <v>6</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83"/>
      <c r="AW24" s="43"/>
      <c r="AX24" s="43"/>
    </row>
    <row r="25" spans="1:50" s="3" customFormat="1" ht="30" customHeight="1" thickBot="1" x14ac:dyDescent="0.3">
      <c r="A25" s="57"/>
      <c r="B25" s="78" t="s">
        <v>51</v>
      </c>
      <c r="C25" s="72" t="s">
        <v>63</v>
      </c>
      <c r="D25" s="26"/>
      <c r="E25" s="66">
        <f>F24</f>
        <v>44269</v>
      </c>
      <c r="F25" s="66">
        <f>E25+3</f>
        <v>44272</v>
      </c>
      <c r="G25" s="16"/>
      <c r="H25" s="16">
        <f t="shared" si="4"/>
        <v>4</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83"/>
      <c r="AW25" s="43"/>
      <c r="AX25" s="43"/>
    </row>
    <row r="26" spans="1:50" s="3" customFormat="1" ht="30" customHeight="1" thickBot="1" x14ac:dyDescent="0.3">
      <c r="A26" s="57"/>
      <c r="B26" s="78" t="s">
        <v>52</v>
      </c>
      <c r="C26" s="72" t="s">
        <v>63</v>
      </c>
      <c r="D26" s="26"/>
      <c r="E26" s="66">
        <f>E25</f>
        <v>44269</v>
      </c>
      <c r="F26" s="66">
        <f>E26+2</f>
        <v>44271</v>
      </c>
      <c r="G26" s="16"/>
      <c r="H26" s="16">
        <f t="shared" si="4"/>
        <v>3</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83"/>
      <c r="AW26" s="43"/>
      <c r="AX26" s="43"/>
    </row>
    <row r="27" spans="1:50" s="3" customFormat="1" ht="30" customHeight="1" thickBot="1" x14ac:dyDescent="0.3">
      <c r="A27" s="57" t="s">
        <v>26</v>
      </c>
      <c r="B27" s="78" t="s">
        <v>53</v>
      </c>
      <c r="C27" s="72" t="s">
        <v>63</v>
      </c>
      <c r="D27" s="26"/>
      <c r="E27" s="66">
        <f>E26</f>
        <v>44269</v>
      </c>
      <c r="F27" s="66">
        <f>E27+3</f>
        <v>44272</v>
      </c>
      <c r="G27" s="16"/>
      <c r="H27" s="16">
        <f t="shared" si="4"/>
        <v>4</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83"/>
      <c r="AW27" s="43"/>
      <c r="AX27" s="43"/>
    </row>
    <row r="28" spans="1:50" s="3" customFormat="1" ht="30" customHeight="1" thickBot="1" x14ac:dyDescent="0.3">
      <c r="A28" s="57"/>
      <c r="B28" s="27" t="s">
        <v>42</v>
      </c>
      <c r="C28" s="73"/>
      <c r="D28" s="28"/>
      <c r="E28" s="29"/>
      <c r="F28" s="30"/>
      <c r="G28" s="16"/>
      <c r="H28" s="16" t="str">
        <f t="shared" si="4"/>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83"/>
      <c r="AW28" s="43"/>
      <c r="AX28" s="43"/>
    </row>
    <row r="29" spans="1:50" s="3" customFormat="1" ht="30" customHeight="1" thickBot="1" x14ac:dyDescent="0.3">
      <c r="A29" s="57"/>
      <c r="B29" s="79" t="s">
        <v>54</v>
      </c>
      <c r="C29" s="74" t="s">
        <v>63</v>
      </c>
      <c r="D29" s="31"/>
      <c r="E29" s="67">
        <f>E15+15</f>
        <v>44269</v>
      </c>
      <c r="F29" s="67">
        <f>E29+5</f>
        <v>44274</v>
      </c>
      <c r="G29" s="16"/>
      <c r="H29" s="16">
        <f t="shared" si="4"/>
        <v>6</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83"/>
      <c r="AW29" s="43"/>
      <c r="AX29" s="43"/>
    </row>
    <row r="30" spans="1:50" s="3" customFormat="1" ht="30" customHeight="1" thickBot="1" x14ac:dyDescent="0.3">
      <c r="A30" s="57"/>
      <c r="B30" s="79" t="s">
        <v>55</v>
      </c>
      <c r="C30" s="74" t="s">
        <v>63</v>
      </c>
      <c r="D30" s="31"/>
      <c r="E30" s="67">
        <f>F29+1</f>
        <v>44275</v>
      </c>
      <c r="F30" s="67">
        <f>E30+4</f>
        <v>44279</v>
      </c>
      <c r="G30" s="16"/>
      <c r="H30" s="16">
        <f t="shared" si="4"/>
        <v>5</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83"/>
      <c r="AW30" s="43"/>
      <c r="AX30" s="43"/>
    </row>
    <row r="31" spans="1:50" s="3" customFormat="1" ht="30" customHeight="1" thickBot="1" x14ac:dyDescent="0.3">
      <c r="A31" s="57"/>
      <c r="B31" s="79" t="s">
        <v>56</v>
      </c>
      <c r="C31" s="74" t="s">
        <v>63</v>
      </c>
      <c r="D31" s="31"/>
      <c r="E31" s="67">
        <f>E30+5</f>
        <v>44280</v>
      </c>
      <c r="F31" s="67">
        <f>E31+5</f>
        <v>44285</v>
      </c>
      <c r="G31" s="16"/>
      <c r="H31" s="16">
        <f t="shared" si="4"/>
        <v>6</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83"/>
      <c r="AW31" s="43"/>
      <c r="AX31" s="43"/>
    </row>
    <row r="32" spans="1:50" s="3" customFormat="1" ht="30" customHeight="1" thickBot="1" x14ac:dyDescent="0.3">
      <c r="A32" s="57"/>
      <c r="B32" s="79" t="s">
        <v>57</v>
      </c>
      <c r="C32" s="74" t="s">
        <v>63</v>
      </c>
      <c r="D32" s="31"/>
      <c r="E32" s="67">
        <f>F31+1</f>
        <v>44286</v>
      </c>
      <c r="F32" s="67">
        <f>E32+4</f>
        <v>44290</v>
      </c>
      <c r="G32" s="16"/>
      <c r="H32" s="16">
        <f t="shared" si="4"/>
        <v>5</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83"/>
      <c r="AW32" s="43"/>
      <c r="AX32" s="43"/>
    </row>
    <row r="33" spans="1:50" s="3" customFormat="1" ht="30" customHeight="1" thickBot="1" x14ac:dyDescent="0.3">
      <c r="A33" s="57" t="s">
        <v>28</v>
      </c>
      <c r="B33" s="32" t="s">
        <v>43</v>
      </c>
      <c r="C33" s="75"/>
      <c r="D33" s="33"/>
      <c r="E33" s="34"/>
      <c r="F33" s="35"/>
      <c r="G33" s="16"/>
      <c r="H33" s="16" t="str">
        <f t="shared" si="4"/>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83"/>
      <c r="AW33" s="43"/>
      <c r="AX33" s="43"/>
    </row>
    <row r="34" spans="1:50" s="3" customFormat="1" ht="30" customHeight="1" thickBot="1" x14ac:dyDescent="0.3">
      <c r="A34" s="57"/>
      <c r="B34" s="80" t="s">
        <v>58</v>
      </c>
      <c r="C34" s="76" t="s">
        <v>40</v>
      </c>
      <c r="D34" s="36"/>
      <c r="E34" s="68" t="s">
        <v>25</v>
      </c>
      <c r="F34" s="68" t="s">
        <v>25</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83"/>
      <c r="AW34" s="43"/>
      <c r="AX34" s="43"/>
    </row>
    <row r="35" spans="1:50" s="3" customFormat="1" ht="30" customHeight="1" thickBot="1" x14ac:dyDescent="0.3">
      <c r="A35" s="57"/>
      <c r="B35" s="80" t="s">
        <v>59</v>
      </c>
      <c r="C35" s="76" t="s">
        <v>41</v>
      </c>
      <c r="D35" s="36"/>
      <c r="E35" s="68" t="s">
        <v>25</v>
      </c>
      <c r="F35" s="68" t="s">
        <v>25</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83"/>
      <c r="AW35" s="43"/>
      <c r="AX35" s="43"/>
    </row>
    <row r="36" spans="1:50" s="3" customFormat="1" ht="30" customHeight="1" thickBot="1" x14ac:dyDescent="0.3">
      <c r="A36" s="57"/>
      <c r="B36" s="80" t="s">
        <v>60</v>
      </c>
      <c r="C36" s="76" t="s">
        <v>41</v>
      </c>
      <c r="D36" s="36"/>
      <c r="E36" s="68" t="s">
        <v>25</v>
      </c>
      <c r="F36" s="68" t="s">
        <v>25</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83"/>
      <c r="AW36" s="43"/>
      <c r="AX36" s="43"/>
    </row>
    <row r="37" spans="1:50" s="3" customFormat="1" ht="30" customHeight="1" thickBot="1" x14ac:dyDescent="0.3">
      <c r="A37" s="57"/>
      <c r="B37" s="80" t="s">
        <v>61</v>
      </c>
      <c r="C37" s="76" t="s">
        <v>63</v>
      </c>
      <c r="D37" s="36"/>
      <c r="E37" s="68" t="s">
        <v>25</v>
      </c>
      <c r="F37" s="68" t="s">
        <v>25</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83"/>
      <c r="AW37" s="43"/>
      <c r="AX37" s="43"/>
    </row>
    <row r="38" spans="1:50" s="3" customFormat="1" ht="30" customHeight="1" thickBot="1" x14ac:dyDescent="0.3">
      <c r="A38" s="57"/>
      <c r="B38" s="80" t="s">
        <v>62</v>
      </c>
      <c r="C38" s="76" t="s">
        <v>63</v>
      </c>
      <c r="D38" s="36"/>
      <c r="E38" s="68" t="s">
        <v>25</v>
      </c>
      <c r="F38" s="68" t="s">
        <v>25</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83"/>
      <c r="AW38" s="43"/>
      <c r="AX38" s="43"/>
    </row>
    <row r="39" spans="1:50" s="3" customFormat="1" ht="30" customHeight="1" thickBot="1" x14ac:dyDescent="0.3">
      <c r="A39" s="58" t="s">
        <v>27</v>
      </c>
      <c r="B39" s="37" t="s">
        <v>0</v>
      </c>
      <c r="C39" s="38"/>
      <c r="D39" s="39"/>
      <c r="E39" s="40"/>
      <c r="F39" s="41"/>
      <c r="G39" s="42"/>
      <c r="H39" s="42" t="str">
        <f t="shared" si="4"/>
        <v/>
      </c>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83"/>
      <c r="AW39" s="45"/>
      <c r="AX39" s="45"/>
    </row>
    <row r="40" spans="1:50" ht="30" customHeight="1" x14ac:dyDescent="0.25">
      <c r="G40" s="6"/>
    </row>
    <row r="41" spans="1:50" ht="30" customHeight="1" x14ac:dyDescent="0.25">
      <c r="C41" s="14"/>
      <c r="F41" s="59"/>
    </row>
    <row r="42" spans="1:50" ht="30" customHeight="1" x14ac:dyDescent="0.25">
      <c r="C42" s="15"/>
    </row>
  </sheetData>
  <mergeCells count="10">
    <mergeCell ref="C3:D3"/>
    <mergeCell ref="C4:D4"/>
    <mergeCell ref="B5:G5"/>
    <mergeCell ref="AK4:AQ4"/>
    <mergeCell ref="AR4:AX4"/>
    <mergeCell ref="E3:F3"/>
    <mergeCell ref="I4:O4"/>
    <mergeCell ref="P4:V4"/>
    <mergeCell ref="W4:AC4"/>
    <mergeCell ref="AD4:AJ4"/>
  </mergeCells>
  <conditionalFormatting sqref="D7:D21 D39">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W39">
    <cfRule type="expression" dxfId="5" priority="36">
      <formula>AND(TODAY()&gt;=I$5,TODAY()&lt;J$5)</formula>
    </cfRule>
  </conditionalFormatting>
  <conditionalFormatting sqref="I7:AW39">
    <cfRule type="expression" dxfId="4" priority="30">
      <formula>AND(task_start&lt;=I$5,ROUNDDOWN((task_end-task_start+1)*task_progress,0)+task_start-1&gt;=I$5)</formula>
    </cfRule>
    <cfRule type="expression" dxfId="3" priority="31" stopIfTrue="1">
      <formula>AND(task_end&gt;=I$5,task_start&lt;J$5)</formula>
    </cfRule>
  </conditionalFormatting>
  <conditionalFormatting sqref="AX5:AX39">
    <cfRule type="expression" dxfId="2" priority="38">
      <formula>AND(TODAY()&gt;=AX$5,TODAY()&lt;#REF!)</formula>
    </cfRule>
  </conditionalFormatting>
  <conditionalFormatting sqref="AX7:AX39">
    <cfRule type="expression" dxfId="1" priority="41">
      <formula>AND(task_start&lt;=AX$5,ROUNDDOWN((task_end-task_start+1)*task_progress,0)+task_start-1&gt;=AX$5)</formula>
    </cfRule>
    <cfRule type="expression" dxfId="0" priority="42" stopIfTrue="1">
      <formula>AND(task_end&gt;=AX$5,task_start&lt;#REF!)</formula>
    </cfRule>
  </conditionalFormatting>
  <conditionalFormatting sqref="D33:D38">
    <cfRule type="dataBar" priority="3">
      <dataBar>
        <cfvo type="num" val="0"/>
        <cfvo type="num" val="1"/>
        <color theme="0" tint="-0.249977111117893"/>
      </dataBar>
      <extLst>
        <ext xmlns:x14="http://schemas.microsoft.com/office/spreadsheetml/2009/9/main" uri="{B025F937-C7B1-47D3-B67F-A62EFF666E3E}">
          <x14:id>{79040072-DE01-4973-A019-9DA1C4090D18}</x14:id>
        </ext>
      </extLst>
    </cfRule>
  </conditionalFormatting>
  <conditionalFormatting sqref="D28:D32">
    <cfRule type="dataBar" priority="2">
      <dataBar>
        <cfvo type="num" val="0"/>
        <cfvo type="num" val="1"/>
        <color theme="0" tint="-0.249977111117893"/>
      </dataBar>
      <extLst>
        <ext xmlns:x14="http://schemas.microsoft.com/office/spreadsheetml/2009/9/main" uri="{B025F937-C7B1-47D3-B67F-A62EFF666E3E}">
          <x14:id>{ECCE6841-CAC8-4E47-96AA-7DD146201F7B}</x14:id>
        </ext>
      </extLst>
    </cfRule>
  </conditionalFormatting>
  <conditionalFormatting sqref="D22:D27">
    <cfRule type="dataBar" priority="1">
      <dataBar>
        <cfvo type="num" val="0"/>
        <cfvo type="num" val="1"/>
        <color theme="0" tint="-0.249977111117893"/>
      </dataBar>
      <extLst>
        <ext xmlns:x14="http://schemas.microsoft.com/office/spreadsheetml/2009/9/main" uri="{B025F937-C7B1-47D3-B67F-A62EFF666E3E}">
          <x14:id>{6AB9AD1E-96FD-4384-BE3A-01FDF63C48A5}</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D39</xm:sqref>
        </x14:conditionalFormatting>
        <x14:conditionalFormatting xmlns:xm="http://schemas.microsoft.com/office/excel/2006/main">
          <x14:cfRule type="dataBar" id="{79040072-DE01-4973-A019-9DA1C4090D18}">
            <x14:dataBar minLength="0" maxLength="100" gradient="0">
              <x14:cfvo type="num">
                <xm:f>0</xm:f>
              </x14:cfvo>
              <x14:cfvo type="num">
                <xm:f>1</xm:f>
              </x14:cfvo>
              <x14:negativeFillColor rgb="FFFF0000"/>
              <x14:axisColor rgb="FF000000"/>
            </x14:dataBar>
          </x14:cfRule>
          <xm:sqref>D33:D38</xm:sqref>
        </x14:conditionalFormatting>
        <x14:conditionalFormatting xmlns:xm="http://schemas.microsoft.com/office/excel/2006/main">
          <x14:cfRule type="dataBar" id="{ECCE6841-CAC8-4E47-96AA-7DD146201F7B}">
            <x14:dataBar minLength="0" maxLength="100" gradient="0">
              <x14:cfvo type="num">
                <xm:f>0</xm:f>
              </x14:cfvo>
              <x14:cfvo type="num">
                <xm:f>1</xm:f>
              </x14:cfvo>
              <x14:negativeFillColor rgb="FFFF0000"/>
              <x14:axisColor rgb="FF000000"/>
            </x14:dataBar>
          </x14:cfRule>
          <xm:sqref>D28:D32</xm:sqref>
        </x14:conditionalFormatting>
        <x14:conditionalFormatting xmlns:xm="http://schemas.microsoft.com/office/excel/2006/main">
          <x14:cfRule type="dataBar" id="{6AB9AD1E-96FD-4384-BE3A-01FDF63C48A5}">
            <x14:dataBar minLength="0" maxLength="100" gradient="0">
              <x14:cfvo type="num">
                <xm:f>0</xm:f>
              </x14:cfvo>
              <x14:cfvo type="num">
                <xm:f>1</xm:f>
              </x14:cfvo>
              <x14:negativeFillColor rgb="FFFF0000"/>
              <x14:axisColor rgb="FF000000"/>
            </x14:dataBar>
          </x14:cfRule>
          <xm:sqref>D22:D27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54" t="s">
        <v>17</v>
      </c>
      <c r="B3" s="54"/>
    </row>
    <row r="4" spans="1:2" s="50" customFormat="1" ht="26.25" x14ac:dyDescent="0.4">
      <c r="A4" s="51" t="s">
        <v>11</v>
      </c>
    </row>
    <row r="5" spans="1:2" ht="74.099999999999994" customHeight="1" x14ac:dyDescent="0.2">
      <c r="A5" s="52" t="s">
        <v>20</v>
      </c>
    </row>
    <row r="6" spans="1:2" ht="26.25" customHeight="1" x14ac:dyDescent="0.2">
      <c r="A6" s="51" t="s">
        <v>23</v>
      </c>
    </row>
    <row r="7" spans="1:2" s="47" customFormat="1" ht="204.95" customHeight="1" x14ac:dyDescent="0.25">
      <c r="A7" s="56" t="s">
        <v>22</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2021-02-25T14:50:12Z</dcterms:modified>
</cp:coreProperties>
</file>