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Dissertation_Artefact\DataSets\"/>
    </mc:Choice>
  </mc:AlternateContent>
  <xr:revisionPtr revIDLastSave="0" documentId="13_ncr:1_{6986E447-108D-4238-8545-24680A7624AC}" xr6:coauthVersionLast="32" xr6:coauthVersionMax="32" xr10:uidLastSave="{00000000-0000-0000-0000-000000000000}"/>
  <bookViews>
    <workbookView xWindow="0" yWindow="0" windowWidth="28800" windowHeight="12210" xr2:uid="{54C24EBF-4E94-473C-9F52-99BEA4E6395E}"/>
  </bookViews>
  <sheets>
    <sheet name="Sheet1" sheetId="1" r:id="rId1"/>
  </sheets>
  <definedNames>
    <definedName name="_xlnm._FilterDatabase" localSheetId="0" hidden="1">Sheet1!$A$67:$T$140</definedName>
    <definedName name="_xlchart.v1.0" hidden="1">Sheet1!$AA$25</definedName>
    <definedName name="_xlchart.v1.1" hidden="1">Sheet1!$AA$26:$AA$35</definedName>
    <definedName name="_xlchart.v1.2" hidden="1">Sheet1!$Z$1</definedName>
    <definedName name="_xlchart.v1.3" hidden="1">Sheet1!$Z$2:$Z$22</definedName>
    <definedName name="_xlchart.v1.4" hidden="1">Sheet1!$Z$25</definedName>
    <definedName name="_xlchart.v1.5" hidden="1">Sheet1!$Z$26:$Z$35</definedName>
    <definedName name="_xlchart.v1.6" hidden="1">Sheet1!$AA$1</definedName>
    <definedName name="_xlchart.v1.7" hidden="1">Sheet1!$AA$2:$AA$22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9" i="1" l="1"/>
  <c r="Y59" i="1"/>
  <c r="W59" i="1"/>
  <c r="Z58" i="1"/>
  <c r="W58" i="1"/>
  <c r="U60" i="1"/>
  <c r="T60" i="1"/>
  <c r="AB60" i="1"/>
  <c r="AA60" i="1"/>
  <c r="Z60" i="1"/>
  <c r="Y60" i="1"/>
  <c r="X60" i="1"/>
  <c r="W60" i="1"/>
  <c r="AB58" i="1"/>
  <c r="Y58" i="1"/>
  <c r="AA58" i="1"/>
  <c r="X58" i="1"/>
  <c r="U58" i="1"/>
  <c r="T58" i="1"/>
  <c r="Z36" i="1" l="1"/>
  <c r="W41" i="1"/>
  <c r="W43" i="1" l="1"/>
  <c r="W42" i="1"/>
  <c r="AB41" i="1" l="1"/>
  <c r="AB43" i="1" l="1"/>
  <c r="AB42" i="1"/>
  <c r="X37" i="1"/>
  <c r="Y37" i="1"/>
  <c r="AA37" i="1"/>
  <c r="Z23" i="1"/>
  <c r="Z39" i="1"/>
  <c r="Z37" i="1" l="1"/>
  <c r="Z38" i="1"/>
</calcChain>
</file>

<file path=xl/sharedStrings.xml><?xml version="1.0" encoding="utf-8"?>
<sst xmlns="http://schemas.openxmlformats.org/spreadsheetml/2006/main" count="776" uniqueCount="344">
  <si>
    <t>Round/Game</t>
  </si>
  <si>
    <t>Winner</t>
  </si>
  <si>
    <t>Loser</t>
  </si>
  <si>
    <t>Crash</t>
  </si>
  <si>
    <t>Timeout</t>
  </si>
  <si>
    <t>Map</t>
  </si>
  <si>
    <t>Duration</t>
  </si>
  <si>
    <t>W Score</t>
  </si>
  <si>
    <t>L Score</t>
  </si>
  <si>
    <t>(W-L)/Max</t>
  </si>
  <si>
    <t>W 55</t>
  </si>
  <si>
    <t>W 1000</t>
  </si>
  <si>
    <t>W 10000</t>
  </si>
  <si>
    <t>L 55</t>
  </si>
  <si>
    <t>L 1000</t>
  </si>
  <si>
    <t>L 10000</t>
  </si>
  <si>
    <t>Win Addr</t>
  </si>
  <si>
    <t>Lose Addr</t>
  </si>
  <si>
    <t>Start</t>
  </si>
  <si>
    <t>Finish</t>
  </si>
  <si>
    <t>0 / 00000</t>
  </si>
  <si>
    <t>UAlbertaBot</t>
  </si>
  <si>
    <t>Aiur</t>
  </si>
  <si>
    <t>Benzene</t>
  </si>
  <si>
    <t>0 / 00001</t>
  </si>
  <si>
    <t>CruzBot</t>
  </si>
  <si>
    <t>0 / 00002</t>
  </si>
  <si>
    <t>MegaBot</t>
  </si>
  <si>
    <t>0 / 00003</t>
  </si>
  <si>
    <t>NUSBot</t>
  </si>
  <si>
    <t>0 / 00004</t>
  </si>
  <si>
    <t>Skynet</t>
  </si>
  <si>
    <t>0 / 00005</t>
  </si>
  <si>
    <t>Xelnaga</t>
  </si>
  <si>
    <t>0 / 00006</t>
  </si>
  <si>
    <t>Ximp</t>
  </si>
  <si>
    <t>0 / 00007</t>
  </si>
  <si>
    <t>IceBot</t>
  </si>
  <si>
    <t>0 / 00008</t>
  </si>
  <si>
    <t>Iron</t>
  </si>
  <si>
    <t>LetaBot</t>
  </si>
  <si>
    <t>Oritaka</t>
  </si>
  <si>
    <t>SRbotOne</t>
  </si>
  <si>
    <t>TerranUAB</t>
  </si>
  <si>
    <t>Tyr</t>
  </si>
  <si>
    <t>Cimex</t>
  </si>
  <si>
    <t>GarmBot</t>
  </si>
  <si>
    <t>JiaBot</t>
  </si>
  <si>
    <t>Overkill</t>
  </si>
  <si>
    <t>tscmoo</t>
  </si>
  <si>
    <t>ZZZKBot</t>
  </si>
  <si>
    <t>Destination</t>
  </si>
  <si>
    <t>HeartbreakRidge</t>
  </si>
  <si>
    <t>Bot</t>
  </si>
  <si>
    <t>Games</t>
  </si>
  <si>
    <t>Win</t>
  </si>
  <si>
    <t>Loss</t>
  </si>
  <si>
    <t>Win %</t>
  </si>
  <si>
    <t>AvgTime</t>
  </si>
  <si>
    <t>Hour</t>
  </si>
  <si>
    <t>Average</t>
  </si>
  <si>
    <t>Game Timeout</t>
  </si>
  <si>
    <t>Frame Timeout</t>
  </si>
  <si>
    <t>1 / 00045</t>
  </si>
  <si>
    <t>1 / 00046</t>
  </si>
  <si>
    <t>1 / 00047</t>
  </si>
  <si>
    <t>1 / 00048</t>
  </si>
  <si>
    <t>1 / 00049</t>
  </si>
  <si>
    <t>1 / 00050</t>
  </si>
  <si>
    <t>1 / 00051</t>
  </si>
  <si>
    <t>1 / 00052</t>
  </si>
  <si>
    <t>1 / 00053</t>
  </si>
  <si>
    <t>2 / 00090</t>
  </si>
  <si>
    <t>2 / 00091</t>
  </si>
  <si>
    <t>2 / 00092</t>
  </si>
  <si>
    <t>2 / 00093</t>
  </si>
  <si>
    <t>2 / 00094</t>
  </si>
  <si>
    <t>2 / 00095</t>
  </si>
  <si>
    <t>2 / 00096</t>
  </si>
  <si>
    <t>2 / 00097</t>
  </si>
  <si>
    <t>2 / 00098</t>
  </si>
  <si>
    <t>3 / 00135</t>
  </si>
  <si>
    <t>3 / 00136</t>
  </si>
  <si>
    <t>3 / 00137</t>
  </si>
  <si>
    <t>3 / 00138</t>
  </si>
  <si>
    <t>3 / 00139</t>
  </si>
  <si>
    <t>3 / 00140</t>
  </si>
  <si>
    <t>3 / 00141</t>
  </si>
  <si>
    <t>3 / 00142</t>
  </si>
  <si>
    <t>3 / 00143</t>
  </si>
  <si>
    <t>Zerg Wins</t>
  </si>
  <si>
    <t>Protoss Wins</t>
  </si>
  <si>
    <t>Terran Wins</t>
  </si>
  <si>
    <t>Zerg VS Protoss</t>
  </si>
  <si>
    <t>Zerg VS Zerg</t>
  </si>
  <si>
    <t>Zerg VS Terran</t>
  </si>
  <si>
    <t>Terran VS Zerg</t>
  </si>
  <si>
    <t>Terran VS Terran</t>
  </si>
  <si>
    <t>Terran VS Protoss</t>
  </si>
  <si>
    <t>Protoss</t>
  </si>
  <si>
    <t>Zerg</t>
  </si>
  <si>
    <t>Terran</t>
  </si>
  <si>
    <t>VS Zerg</t>
  </si>
  <si>
    <t>VS Terran</t>
  </si>
  <si>
    <t>VS Protoss</t>
  </si>
  <si>
    <t>PurpleWave</t>
  </si>
  <si>
    <t>cpac</t>
  </si>
  <si>
    <t>Microwave</t>
  </si>
  <si>
    <t>CherryPi</t>
  </si>
  <si>
    <t>McRave</t>
  </si>
  <si>
    <t>Arrakhammer</t>
  </si>
  <si>
    <t>Steamhammer</t>
  </si>
  <si>
    <t>AILien</t>
  </si>
  <si>
    <t>KillAll</t>
  </si>
  <si>
    <t>Juno</t>
  </si>
  <si>
    <t>Myscbot</t>
  </si>
  <si>
    <t>HannesBredberg</t>
  </si>
  <si>
    <t>Sling</t>
  </si>
  <si>
    <t>ForceBot</t>
  </si>
  <si>
    <t>Ziabot</t>
  </si>
  <si>
    <t>POSH-core</t>
  </si>
  <si>
    <t>Total</t>
  </si>
  <si>
    <t>/192.168.56.1</t>
  </si>
  <si>
    <t>/192.168.1.214</t>
  </si>
  <si>
    <t>20180503_021121</t>
  </si>
  <si>
    <t>20180503_021909</t>
  </si>
  <si>
    <t>20180503_024729</t>
  </si>
  <si>
    <t>20180503_025059</t>
  </si>
  <si>
    <t>20180503_045533</t>
  </si>
  <si>
    <t>20180503_045751</t>
  </si>
  <si>
    <t>20180503_050528</t>
  </si>
  <si>
    <t>20180503_051304</t>
  </si>
  <si>
    <t>20180503_065851</t>
  </si>
  <si>
    <t>20180503_070810</t>
  </si>
  <si>
    <t>20180503_085456</t>
  </si>
  <si>
    <t>20180503_085659</t>
  </si>
  <si>
    <t>4 / 00186</t>
  </si>
  <si>
    <t>20180503_103658</t>
  </si>
  <si>
    <t>20180503_104512</t>
  </si>
  <si>
    <t>8 / 00366</t>
  </si>
  <si>
    <t>20180503_174854</t>
  </si>
  <si>
    <t>20180503_175657</t>
  </si>
  <si>
    <t>20180503_015733</t>
  </si>
  <si>
    <t>20180503_015908</t>
  </si>
  <si>
    <t>20180503_015919</t>
  </si>
  <si>
    <t>20180503_020207</t>
  </si>
  <si>
    <t>20180503_020400</t>
  </si>
  <si>
    <t>20180503_020557</t>
  </si>
  <si>
    <t>20180503_020607</t>
  </si>
  <si>
    <t>20180503_020753</t>
  </si>
  <si>
    <t>20180503_020804</t>
  </si>
  <si>
    <t>20180503_020931</t>
  </si>
  <si>
    <t>20180503_020942</t>
  </si>
  <si>
    <t>20180503_021110</t>
  </si>
  <si>
    <t>20180503_025111</t>
  </si>
  <si>
    <t>20180503_025246</t>
  </si>
  <si>
    <t>20180503_044609</t>
  </si>
  <si>
    <t>20180503_045523</t>
  </si>
  <si>
    <t>20180503_045803</t>
  </si>
  <si>
    <t>20180503_050024</t>
  </si>
  <si>
    <t>20180503_050034</t>
  </si>
  <si>
    <t>20180503_050206</t>
  </si>
  <si>
    <t>20180503_050215</t>
  </si>
  <si>
    <t>20180503_050342</t>
  </si>
  <si>
    <t>20180503_050353</t>
  </si>
  <si>
    <t>20180503_050517</t>
  </si>
  <si>
    <t>20180503_051314</t>
  </si>
  <si>
    <t>20180503_051518</t>
  </si>
  <si>
    <t>20180503_051528</t>
  </si>
  <si>
    <t>20180503_051719</t>
  </si>
  <si>
    <t>20180503_064824</t>
  </si>
  <si>
    <t>20180503_064957</t>
  </si>
  <si>
    <t>20180503_065008</t>
  </si>
  <si>
    <t>20180503_065203</t>
  </si>
  <si>
    <t>20180503_065213</t>
  </si>
  <si>
    <t>20180503_065403</t>
  </si>
  <si>
    <t>20180503_065413</t>
  </si>
  <si>
    <t>20180503_065544</t>
  </si>
  <si>
    <t>20180503_065554</t>
  </si>
  <si>
    <t>20180503_065707</t>
  </si>
  <si>
    <t>20180503_065718</t>
  </si>
  <si>
    <t>20180503_065840</t>
  </si>
  <si>
    <t>20180503_070820</t>
  </si>
  <si>
    <t>20180503_071335</t>
  </si>
  <si>
    <t>20180503_071346</t>
  </si>
  <si>
    <t>20180503_071532</t>
  </si>
  <si>
    <t>20180503_084413</t>
  </si>
  <si>
    <t>20180503_084600</t>
  </si>
  <si>
    <t>20180503_084612</t>
  </si>
  <si>
    <t>20180503_084728</t>
  </si>
  <si>
    <t>20180503_084738</t>
  </si>
  <si>
    <t>20180503_084929</t>
  </si>
  <si>
    <t>20180503_084939</t>
  </si>
  <si>
    <t>20180503_085125</t>
  </si>
  <si>
    <t>20180503_085137</t>
  </si>
  <si>
    <t>20180503_085304</t>
  </si>
  <si>
    <t>20180503_085314</t>
  </si>
  <si>
    <t>20180503_085445</t>
  </si>
  <si>
    <t>20180503_085710</t>
  </si>
  <si>
    <t>20180503_090011</t>
  </si>
  <si>
    <t>20180503_090021</t>
  </si>
  <si>
    <t>20180503_090211</t>
  </si>
  <si>
    <t>4 / 00180</t>
  </si>
  <si>
    <t>20180503_102626</t>
  </si>
  <si>
    <t>20180503_102752</t>
  </si>
  <si>
    <t>4 / 00181</t>
  </si>
  <si>
    <t>20180503_102804</t>
  </si>
  <si>
    <t>20180503_102935</t>
  </si>
  <si>
    <t>4 / 00182</t>
  </si>
  <si>
    <t>20180503_102946</t>
  </si>
  <si>
    <t>20180503_103143</t>
  </si>
  <si>
    <t>4 / 00183</t>
  </si>
  <si>
    <t>20180503_103153</t>
  </si>
  <si>
    <t>20180503_103333</t>
  </si>
  <si>
    <t>4 / 00184</t>
  </si>
  <si>
    <t>20180503_103343</t>
  </si>
  <si>
    <t>20180503_103516</t>
  </si>
  <si>
    <t>4 / 00185</t>
  </si>
  <si>
    <t>20180503_103527</t>
  </si>
  <si>
    <t>20180503_103648</t>
  </si>
  <si>
    <t>4 / 00187</t>
  </si>
  <si>
    <t>20180503_104523</t>
  </si>
  <si>
    <t>20180503_104930</t>
  </si>
  <si>
    <t>4 / 00188</t>
  </si>
  <si>
    <t>20180503_104941</t>
  </si>
  <si>
    <t>20180503_105157</t>
  </si>
  <si>
    <t>5 / 00225</t>
  </si>
  <si>
    <t>20180503_123154</t>
  </si>
  <si>
    <t>20180503_123307</t>
  </si>
  <si>
    <t>5 / 00226</t>
  </si>
  <si>
    <t>20180503_123319</t>
  </si>
  <si>
    <t>20180503_123457</t>
  </si>
  <si>
    <t>5 / 00227</t>
  </si>
  <si>
    <t>20180503_123507</t>
  </si>
  <si>
    <t>20180503_123654</t>
  </si>
  <si>
    <t>5 / 00228</t>
  </si>
  <si>
    <t>20180503_123705</t>
  </si>
  <si>
    <t>20180503_123903</t>
  </si>
  <si>
    <t>5 / 00229</t>
  </si>
  <si>
    <t>20180503_123914</t>
  </si>
  <si>
    <t>20180503_124021</t>
  </si>
  <si>
    <t>5 / 00230</t>
  </si>
  <si>
    <t>20180503_124032</t>
  </si>
  <si>
    <t>20180503_124221</t>
  </si>
  <si>
    <t>5 / 00231</t>
  </si>
  <si>
    <t>20180503_124231</t>
  </si>
  <si>
    <t>20180503_124848</t>
  </si>
  <si>
    <t>5 / 00232</t>
  </si>
  <si>
    <t>20180503_124858</t>
  </si>
  <si>
    <t>20180503_125034</t>
  </si>
  <si>
    <t>5 / 00233</t>
  </si>
  <si>
    <t>20180503_125045</t>
  </si>
  <si>
    <t>20180503_125207</t>
  </si>
  <si>
    <t>6 / 00270</t>
  </si>
  <si>
    <t>20180503_140429</t>
  </si>
  <si>
    <t>20180503_140549</t>
  </si>
  <si>
    <t>6 / 00271</t>
  </si>
  <si>
    <t>20180503_140559</t>
  </si>
  <si>
    <t>20180503_140758</t>
  </si>
  <si>
    <t>6 / 00272</t>
  </si>
  <si>
    <t>20180503_140809</t>
  </si>
  <si>
    <t>20180503_140954</t>
  </si>
  <si>
    <t>6 / 00273</t>
  </si>
  <si>
    <t>20180503_141004</t>
  </si>
  <si>
    <t>20180503_141131</t>
  </si>
  <si>
    <t>6 / 00274</t>
  </si>
  <si>
    <t>20180503_141142</t>
  </si>
  <si>
    <t>20180503_141301</t>
  </si>
  <si>
    <t>6 / 00275</t>
  </si>
  <si>
    <t>20180503_141311</t>
  </si>
  <si>
    <t>20180503_141429</t>
  </si>
  <si>
    <t>6 / 00276</t>
  </si>
  <si>
    <t>20180503_141439</t>
  </si>
  <si>
    <t>20180503_142047</t>
  </si>
  <si>
    <t>6 / 00277</t>
  </si>
  <si>
    <t>unknown</t>
  </si>
  <si>
    <t>20180503_142058</t>
  </si>
  <si>
    <t>20180503_142213</t>
  </si>
  <si>
    <t>6 / 00278</t>
  </si>
  <si>
    <t>20180503_142223</t>
  </si>
  <si>
    <t>20180503_142523</t>
  </si>
  <si>
    <t>7 / 00315</t>
  </si>
  <si>
    <t>20180503_154627</t>
  </si>
  <si>
    <t>20180503_154751</t>
  </si>
  <si>
    <t>7 / 00316</t>
  </si>
  <si>
    <t>20180503_154803</t>
  </si>
  <si>
    <t>20180503_154943</t>
  </si>
  <si>
    <t>7 / 00317</t>
  </si>
  <si>
    <t>20180503_154953</t>
  </si>
  <si>
    <t>20180503_155157</t>
  </si>
  <si>
    <t>7 / 00318</t>
  </si>
  <si>
    <t>20180503_155209</t>
  </si>
  <si>
    <t>20180503_155336</t>
  </si>
  <si>
    <t>7 / 00319</t>
  </si>
  <si>
    <t>20180503_155346</t>
  </si>
  <si>
    <t>20180503_155457</t>
  </si>
  <si>
    <t>7 / 00320</t>
  </si>
  <si>
    <t>20180503_155506</t>
  </si>
  <si>
    <t>20180503_155632</t>
  </si>
  <si>
    <t>7 / 00321</t>
  </si>
  <si>
    <t>20180503_155644</t>
  </si>
  <si>
    <t>20180503_160347</t>
  </si>
  <si>
    <t>7 / 00322</t>
  </si>
  <si>
    <t>20180503_160357</t>
  </si>
  <si>
    <t>20180503_160608</t>
  </si>
  <si>
    <t>7 / 00323</t>
  </si>
  <si>
    <t>20180503_160619</t>
  </si>
  <si>
    <t>20180503_160848</t>
  </si>
  <si>
    <t>8 / 00360</t>
  </si>
  <si>
    <t>20180503_173850</t>
  </si>
  <si>
    <t>20180503_174018</t>
  </si>
  <si>
    <t>8 / 00361</t>
  </si>
  <si>
    <t>20180503_174030</t>
  </si>
  <si>
    <t>20180503_174228</t>
  </si>
  <si>
    <t>8 / 00362</t>
  </si>
  <si>
    <t>20180503_174240</t>
  </si>
  <si>
    <t>20180503_174426</t>
  </si>
  <si>
    <t>8 / 00363</t>
  </si>
  <si>
    <t>20180503_174435</t>
  </si>
  <si>
    <t>20180503_174558</t>
  </si>
  <si>
    <t>8 / 00364</t>
  </si>
  <si>
    <t>20180503_174609</t>
  </si>
  <si>
    <t>20180503_174717</t>
  </si>
  <si>
    <t>8 / 00365</t>
  </si>
  <si>
    <t>20180503_174727</t>
  </si>
  <si>
    <t>20180503_174844</t>
  </si>
  <si>
    <t>8 / 00367</t>
  </si>
  <si>
    <t>20180503_175708</t>
  </si>
  <si>
    <t>20180503_180015</t>
  </si>
  <si>
    <t>8 / 00368</t>
  </si>
  <si>
    <t>20180503_180026</t>
  </si>
  <si>
    <t>20180503_180209</t>
  </si>
  <si>
    <t>Avg POSH score</t>
  </si>
  <si>
    <t>Oponent Score</t>
  </si>
  <si>
    <t>POSH Zerg</t>
  </si>
  <si>
    <t>POSH Terran</t>
  </si>
  <si>
    <t>POSH Protoss</t>
  </si>
  <si>
    <t>OP Zerg</t>
  </si>
  <si>
    <t>OP Terran</t>
  </si>
  <si>
    <t>OP Protoss</t>
  </si>
  <si>
    <t>Standarf Deviation</t>
  </si>
  <si>
    <t>Matches</t>
  </si>
  <si>
    <t>Wins</t>
  </si>
  <si>
    <t>Difference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</si>
</sst>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8"/>
      <color rgb="FF000000"/>
      <name val="Verdana"/>
      <family val="2"/>
    </font>
    <font>
      <sz val="11"/>
      <color rgb="FF000000"/>
      <name val="Verdana"/>
      <family val="2"/>
    </font>
    <font>
      <sz val="12"/>
      <color rgb="FF3B444E"/>
      <name val="Arial"/>
      <family val="2"/>
    </font>
    <font>
      <sz val="8"/>
      <color rgb="FF000000"/>
      <name val="Verdana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1" fontId="2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0" fontId="4" fillId="2" borderId="0" xfId="0" applyNumberFormat="1" applyFont="1" applyFill="1" applyAlignment="1">
      <alignment horizontal="center" vertical="center" wrapText="1"/>
    </xf>
    <xf numFmtId="1" fontId="4" fillId="0" borderId="0" xfId="0" applyNumberFormat="1" applyFont="1" applyAlignment="1">
      <alignment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0" borderId="0" xfId="0" applyFont="1"/>
    <xf numFmtId="1" fontId="0" fillId="0" borderId="0" xfId="0" applyNumberFormat="1"/>
    <xf numFmtId="0" fontId="7" fillId="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20" fontId="7" fillId="6" borderId="0" xfId="0" applyNumberFormat="1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20" fontId="7" fillId="7" borderId="0" xfId="0" applyNumberFormat="1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20" fontId="7" fillId="2" borderId="0" xfId="0" applyNumberFormat="1" applyFont="1" applyFill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3" fillId="6" borderId="0" xfId="1" applyFill="1" applyAlignment="1">
      <alignment vertical="center" wrapText="1"/>
    </xf>
    <xf numFmtId="21" fontId="9" fillId="6" borderId="0" xfId="0" applyNumberFormat="1" applyFont="1" applyFill="1" applyAlignment="1">
      <alignment vertical="center" wrapText="1"/>
    </xf>
    <xf numFmtId="0" fontId="9" fillId="7" borderId="0" xfId="0" applyFont="1" applyFill="1" applyAlignment="1">
      <alignment vertical="center" wrapText="1"/>
    </xf>
    <xf numFmtId="0" fontId="3" fillId="7" borderId="0" xfId="1" applyFill="1" applyAlignment="1">
      <alignment vertical="center" wrapText="1"/>
    </xf>
    <xf numFmtId="21" fontId="9" fillId="7" borderId="0" xfId="0" applyNumberFormat="1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21" fontId="2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3" fillId="0" borderId="0" xfId="1" applyFill="1" applyBorder="1" applyAlignment="1">
      <alignment vertical="center" wrapText="1"/>
    </xf>
    <xf numFmtId="21" fontId="9" fillId="0" borderId="0" xfId="0" applyNumberFormat="1" applyFont="1" applyFill="1" applyBorder="1" applyAlignment="1">
      <alignment vertical="center" wrapText="1"/>
    </xf>
    <xf numFmtId="1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.10909780572730424"/>
          <c:w val="0.96239316239316242"/>
          <c:h val="0.69067742371129781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6-470C-B053-6442B532F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6-470C-B053-6442B532F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6-470C-B053-6442B532F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6-470C-B053-6442B532FB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6-470C-B053-6442B532FB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6-470C-B053-6442B532FB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6-470C-B053-6442B532FB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6-470C-B053-6442B532FB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6B6-470C-B053-6442B532FB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6B6-470C-B053-6442B532FB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6B6-470C-B053-6442B532FB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6B6-470C-B053-6442B532FB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6B6-470C-B053-6442B532FB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6B6-470C-B053-6442B532FB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6B6-470C-B053-6442B532FB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6B6-470C-B053-6442B532FB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6B6-470C-B053-6442B532FB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6B6-470C-B053-6442B532FB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6B6-470C-B053-6442B532FBB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6B6-470C-B053-6442B532FB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6B6-470C-B053-6442B532FBB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6B6-470C-B053-6442B532FBB0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Sheet1!$Z$2:$Z$22</c:f>
              <c:numCache>
                <c:formatCode>0</c:formatCode>
                <c:ptCount val="21"/>
                <c:pt idx="0">
                  <c:v>87.44</c:v>
                </c:pt>
                <c:pt idx="1">
                  <c:v>85.05</c:v>
                </c:pt>
                <c:pt idx="2">
                  <c:v>82.71</c:v>
                </c:pt>
                <c:pt idx="3">
                  <c:v>74</c:v>
                </c:pt>
                <c:pt idx="4">
                  <c:v>70.39</c:v>
                </c:pt>
                <c:pt idx="5">
                  <c:v>64.540000000000006</c:v>
                </c:pt>
                <c:pt idx="6">
                  <c:v>61.93</c:v>
                </c:pt>
                <c:pt idx="7">
                  <c:v>61.22</c:v>
                </c:pt>
                <c:pt idx="8">
                  <c:v>58.42</c:v>
                </c:pt>
                <c:pt idx="9">
                  <c:v>57.43</c:v>
                </c:pt>
                <c:pt idx="10">
                  <c:v>57.25</c:v>
                </c:pt>
                <c:pt idx="11">
                  <c:v>56.98</c:v>
                </c:pt>
                <c:pt idx="12">
                  <c:v>55.03</c:v>
                </c:pt>
                <c:pt idx="13">
                  <c:v>42.52</c:v>
                </c:pt>
                <c:pt idx="14">
                  <c:v>27.46</c:v>
                </c:pt>
                <c:pt idx="15">
                  <c:v>27.39</c:v>
                </c:pt>
                <c:pt idx="16">
                  <c:v>22.46</c:v>
                </c:pt>
                <c:pt idx="17">
                  <c:v>20.5</c:v>
                </c:pt>
                <c:pt idx="18">
                  <c:v>19.510000000000002</c:v>
                </c:pt>
                <c:pt idx="19">
                  <c:v>16.75</c:v>
                </c:pt>
                <c:pt idx="20">
                  <c:v>1.1100000000000001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5F6-4FCC-9FCF-D75E0AE2090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6B6-470C-B053-6442B532F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6B6-470C-B053-6442B532F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6B6-470C-B053-6442B532F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6B6-470C-B053-6442B532FB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6B6-470C-B053-6442B532FB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6B6-470C-B053-6442B532FB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6B6-470C-B053-6442B532FB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6B6-470C-B053-6442B532FB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6B6-470C-B053-6442B532FB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6B6-470C-B053-6442B532FB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6B6-470C-B053-6442B532FB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6B6-470C-B053-6442B532FB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6B6-470C-B053-6442B532FB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6B6-470C-B053-6442B532FB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6B6-470C-B053-6442B532FB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6B6-470C-B053-6442B532FB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6B6-470C-B053-6442B532FB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6B6-470C-B053-6442B532FB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6B6-470C-B053-6442B532FBB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6B6-470C-B053-6442B532FB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6B6-470C-B053-6442B532FBB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6B6-470C-B053-6442B532FBB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6B6-470C-B053-6442B532FBB0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Sheet1!$AC$2:$AC$23</c:f>
              <c:numCache>
                <c:formatCode>General</c:formatCode>
                <c:ptCount val="2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57</c:v>
                </c:pt>
                <c:pt idx="6">
                  <c:v>1</c:v>
                </c:pt>
                <c:pt idx="7">
                  <c:v>0</c:v>
                </c:pt>
                <c:pt idx="8">
                  <c:v>177</c:v>
                </c:pt>
                <c:pt idx="9">
                  <c:v>42</c:v>
                </c:pt>
                <c:pt idx="10">
                  <c:v>0</c:v>
                </c:pt>
                <c:pt idx="11">
                  <c:v>121</c:v>
                </c:pt>
                <c:pt idx="12">
                  <c:v>0</c:v>
                </c:pt>
                <c:pt idx="13">
                  <c:v>0</c:v>
                </c:pt>
                <c:pt idx="14">
                  <c:v>266</c:v>
                </c:pt>
                <c:pt idx="15">
                  <c:v>42</c:v>
                </c:pt>
                <c:pt idx="16">
                  <c:v>2</c:v>
                </c:pt>
                <c:pt idx="17">
                  <c:v>549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5F6-4FCC-9FCF-D75E0AE20909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6B6-470C-B053-6442B532F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6B6-470C-B053-6442B532F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6B6-470C-B053-6442B532F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6B6-470C-B053-6442B532FB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6B6-470C-B053-6442B532FB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6B6-470C-B053-6442B532FB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6B6-470C-B053-6442B532FB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6B6-470C-B053-6442B532FB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6B6-470C-B053-6442B532FB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6B6-470C-B053-6442B532FB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6B6-470C-B053-6442B532FB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6B6-470C-B053-6442B532FB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6B6-470C-B053-6442B532FB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6B6-470C-B053-6442B532FB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6B6-470C-B053-6442B532FBB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6B6-470C-B053-6442B532FBB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6B6-470C-B053-6442B532FBB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6B6-470C-B053-6442B532FB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6B6-470C-B053-6442B532FBB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6B6-470C-B053-6442B532FB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6B6-470C-B053-6442B532FBB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6B6-470C-B053-6442B532FBB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6B6-470C-B053-6442B532FBB0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Sheet1!$AD$2:$AD$23</c:f>
              <c:numCache>
                <c:formatCode>General</c:formatCode>
                <c:ptCount val="2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73</c:v>
                </c:pt>
                <c:pt idx="6">
                  <c:v>27</c:v>
                </c:pt>
                <c:pt idx="7">
                  <c:v>0</c:v>
                </c:pt>
                <c:pt idx="8">
                  <c:v>128</c:v>
                </c:pt>
                <c:pt idx="9">
                  <c:v>2</c:v>
                </c:pt>
                <c:pt idx="10">
                  <c:v>77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116</c:v>
                </c:pt>
                <c:pt idx="15">
                  <c:v>1</c:v>
                </c:pt>
                <c:pt idx="16">
                  <c:v>9</c:v>
                </c:pt>
                <c:pt idx="17">
                  <c:v>17</c:v>
                </c:pt>
                <c:pt idx="18">
                  <c:v>0</c:v>
                </c:pt>
                <c:pt idx="19">
                  <c:v>37</c:v>
                </c:pt>
                <c:pt idx="20">
                  <c:v>0</c:v>
                </c:pt>
                <c:pt idx="21">
                  <c:v>504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5F6-4FCC-9FCF-D75E0AE20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WintRate RaceVSRace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Sheet1!$T$46</c:f>
              <c:strCache>
                <c:ptCount val="1"/>
                <c:pt idx="0">
                  <c:v>VS Zerg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Sheet1!$O$54:$Q$54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(Sheet1!$W$47,Sheet1!$W$50,Sheet1!$W$53)</c:f>
              <c:numCache>
                <c:formatCode>General</c:formatCode>
                <c:ptCount val="3"/>
                <c:pt idx="0">
                  <c:v>0.3</c:v>
                </c:pt>
                <c:pt idx="1">
                  <c:v>0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A-4E6D-87C4-B0CCEE9E4F15}"/>
            </c:ext>
          </c:extLst>
        </c:ser>
        <c:ser>
          <c:idx val="1"/>
          <c:order val="1"/>
          <c:tx>
            <c:strRef>
              <c:f>Sheet1!$U$46</c:f>
              <c:strCache>
                <c:ptCount val="1"/>
                <c:pt idx="0">
                  <c:v>VS Terran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Sheet1!$O$54:$Q$54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(Sheet1!$X$47,Sheet1!$X$50,Sheet1!$X$53)</c:f>
              <c:numCache>
                <c:formatCode>General</c:formatCode>
                <c:ptCount val="3"/>
                <c:pt idx="0">
                  <c:v>0.41</c:v>
                </c:pt>
                <c:pt idx="1">
                  <c:v>0.45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A-4E6D-87C4-B0CCEE9E4F15}"/>
            </c:ext>
          </c:extLst>
        </c:ser>
        <c:ser>
          <c:idx val="2"/>
          <c:order val="2"/>
          <c:tx>
            <c:strRef>
              <c:f>Sheet1!$V$46</c:f>
              <c:strCache>
                <c:ptCount val="1"/>
                <c:pt idx="0">
                  <c:v>VS Protoss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Sheet1!$O$54:$Q$54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(Sheet1!$Y$47,Sheet1!$Y$50,Sheet1!$Y$53)</c:f>
              <c:numCache>
                <c:formatCode>General</c:formatCode>
                <c:ptCount val="3"/>
                <c:pt idx="0">
                  <c:v>0</c:v>
                </c:pt>
                <c:pt idx="1">
                  <c:v>0.7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A-4E6D-87C4-B0CCEE9E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85832"/>
        <c:axId val="678686816"/>
      </c:barChart>
      <c:catAx>
        <c:axId val="67868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86816"/>
        <c:crosses val="autoZero"/>
        <c:auto val="1"/>
        <c:lblAlgn val="ctr"/>
        <c:lblOffset val="100"/>
        <c:noMultiLvlLbl val="0"/>
      </c:catAx>
      <c:valAx>
        <c:axId val="678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8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Sheet1!$AW$28:$AW$55</c:f>
              <c:strCache>
                <c:ptCount val="28"/>
                <c:pt idx="0">
                  <c:v>ZZZKBot</c:v>
                </c:pt>
                <c:pt idx="1">
                  <c:v>PurpleWave</c:v>
                </c:pt>
                <c:pt idx="2">
                  <c:v>Iron</c:v>
                </c:pt>
                <c:pt idx="3">
                  <c:v>cpac</c:v>
                </c:pt>
                <c:pt idx="4">
                  <c:v>Microwave</c:v>
                </c:pt>
                <c:pt idx="5">
                  <c:v>CherryPi</c:v>
                </c:pt>
                <c:pt idx="6">
                  <c:v>McRave</c:v>
                </c:pt>
                <c:pt idx="7">
                  <c:v>Arrakhammer</c:v>
                </c:pt>
                <c:pt idx="8">
                  <c:v>Tyr</c:v>
                </c:pt>
                <c:pt idx="9">
                  <c:v>Steamhammer</c:v>
                </c:pt>
                <c:pt idx="10">
                  <c:v>AILien</c:v>
                </c:pt>
                <c:pt idx="11">
                  <c:v>LetaBot</c:v>
                </c:pt>
                <c:pt idx="12">
                  <c:v>Ximp</c:v>
                </c:pt>
                <c:pt idx="13">
                  <c:v>UAlbertaBot</c:v>
                </c:pt>
                <c:pt idx="14">
                  <c:v>Aiur</c:v>
                </c:pt>
                <c:pt idx="15">
                  <c:v>IceBot</c:v>
                </c:pt>
                <c:pt idx="16">
                  <c:v>Skynet</c:v>
                </c:pt>
                <c:pt idx="17">
                  <c:v>KillAll</c:v>
                </c:pt>
                <c:pt idx="18">
                  <c:v>MegaBot</c:v>
                </c:pt>
                <c:pt idx="19">
                  <c:v>Xelnaga</c:v>
                </c:pt>
                <c:pt idx="20">
                  <c:v>Overkill</c:v>
                </c:pt>
                <c:pt idx="21">
                  <c:v>Juno</c:v>
                </c:pt>
                <c:pt idx="22">
                  <c:v>GarmBot</c:v>
                </c:pt>
                <c:pt idx="23">
                  <c:v>Myscbot</c:v>
                </c:pt>
                <c:pt idx="24">
                  <c:v>HannesBredberg</c:v>
                </c:pt>
                <c:pt idx="25">
                  <c:v>Sling</c:v>
                </c:pt>
                <c:pt idx="26">
                  <c:v>ForceBot</c:v>
                </c:pt>
                <c:pt idx="27">
                  <c:v>Ziabot</c:v>
                </c:pt>
              </c:strCache>
            </c:strRef>
          </c:cat>
          <c:val>
            <c:numRef>
              <c:f>Sheet1!$BA$28:$BA$55</c:f>
              <c:numCache>
                <c:formatCode>General</c:formatCode>
                <c:ptCount val="28"/>
                <c:pt idx="0">
                  <c:v>83.11</c:v>
                </c:pt>
                <c:pt idx="1">
                  <c:v>82.35</c:v>
                </c:pt>
                <c:pt idx="2">
                  <c:v>81.52</c:v>
                </c:pt>
                <c:pt idx="3">
                  <c:v>71.010000000000005</c:v>
                </c:pt>
                <c:pt idx="4">
                  <c:v>70.86</c:v>
                </c:pt>
                <c:pt idx="5">
                  <c:v>69.08</c:v>
                </c:pt>
                <c:pt idx="6">
                  <c:v>67.069999999999993</c:v>
                </c:pt>
                <c:pt idx="7">
                  <c:v>65.95</c:v>
                </c:pt>
                <c:pt idx="8">
                  <c:v>65.91</c:v>
                </c:pt>
                <c:pt idx="9">
                  <c:v>64.14</c:v>
                </c:pt>
                <c:pt idx="10">
                  <c:v>58.29</c:v>
                </c:pt>
                <c:pt idx="11">
                  <c:v>56.92</c:v>
                </c:pt>
                <c:pt idx="12">
                  <c:v>54.19</c:v>
                </c:pt>
                <c:pt idx="13">
                  <c:v>53.4</c:v>
                </c:pt>
                <c:pt idx="14">
                  <c:v>50.46</c:v>
                </c:pt>
                <c:pt idx="15">
                  <c:v>45.62</c:v>
                </c:pt>
                <c:pt idx="16">
                  <c:v>43.78</c:v>
                </c:pt>
                <c:pt idx="17">
                  <c:v>43.04</c:v>
                </c:pt>
                <c:pt idx="18">
                  <c:v>42.83</c:v>
                </c:pt>
                <c:pt idx="19">
                  <c:v>37.1</c:v>
                </c:pt>
                <c:pt idx="20">
                  <c:v>32.69</c:v>
                </c:pt>
                <c:pt idx="21">
                  <c:v>29.57</c:v>
                </c:pt>
                <c:pt idx="22">
                  <c:v>27.09</c:v>
                </c:pt>
                <c:pt idx="23">
                  <c:v>25.94</c:v>
                </c:pt>
                <c:pt idx="24">
                  <c:v>21.26</c:v>
                </c:pt>
                <c:pt idx="25">
                  <c:v>21.09</c:v>
                </c:pt>
                <c:pt idx="26">
                  <c:v>17.97</c:v>
                </c:pt>
                <c:pt idx="27">
                  <c:v>17.21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6-4628-B37B-098ACA73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89832"/>
        <c:axId val="679088192"/>
      </c:lineChart>
      <c:lineChart>
        <c:grouping val="standard"/>
        <c:varyColors val="0"/>
        <c:ser>
          <c:idx val="1"/>
          <c:order val="1"/>
          <c:tx>
            <c:v>AvgTime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Sheet1!$V$26:$V$34</c:f>
              <c:strCache>
                <c:ptCount val="9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</c:strCache>
            </c:strRef>
          </c:cat>
          <c:val>
            <c:numRef>
              <c:f>Sheet1!$BB$28:$BB$55</c:f>
              <c:numCache>
                <c:formatCode>h:mm</c:formatCode>
                <c:ptCount val="28"/>
                <c:pt idx="0">
                  <c:v>0.33333333333333331</c:v>
                </c:pt>
                <c:pt idx="1">
                  <c:v>0.56041666666666667</c:v>
                </c:pt>
                <c:pt idx="2">
                  <c:v>0.59652777777777777</c:v>
                </c:pt>
                <c:pt idx="3">
                  <c:v>0.40625</c:v>
                </c:pt>
                <c:pt idx="4">
                  <c:v>0.48194444444444445</c:v>
                </c:pt>
                <c:pt idx="5">
                  <c:v>0.40972222222222227</c:v>
                </c:pt>
                <c:pt idx="6">
                  <c:v>0.60763888888888895</c:v>
                </c:pt>
                <c:pt idx="7">
                  <c:v>0.48402777777777778</c:v>
                </c:pt>
                <c:pt idx="8">
                  <c:v>0.54791666666666672</c:v>
                </c:pt>
                <c:pt idx="9">
                  <c:v>0.43888888888888888</c:v>
                </c:pt>
                <c:pt idx="10">
                  <c:v>0.5444444444444444</c:v>
                </c:pt>
                <c:pt idx="11">
                  <c:v>0.70000000000000007</c:v>
                </c:pt>
                <c:pt idx="12">
                  <c:v>0.78194444444444444</c:v>
                </c:pt>
                <c:pt idx="13">
                  <c:v>0.45416666666666666</c:v>
                </c:pt>
                <c:pt idx="14">
                  <c:v>0.57708333333333328</c:v>
                </c:pt>
                <c:pt idx="15">
                  <c:v>0.71944444444444444</c:v>
                </c:pt>
                <c:pt idx="16">
                  <c:v>0.4861111111111111</c:v>
                </c:pt>
                <c:pt idx="17">
                  <c:v>0.45555555555555555</c:v>
                </c:pt>
                <c:pt idx="18">
                  <c:v>0.51458333333333328</c:v>
                </c:pt>
                <c:pt idx="19">
                  <c:v>0.6381944444444444</c:v>
                </c:pt>
                <c:pt idx="20">
                  <c:v>0.75</c:v>
                </c:pt>
                <c:pt idx="21">
                  <c:v>0.58819444444444446</c:v>
                </c:pt>
                <c:pt idx="22">
                  <c:v>0.63958333333333328</c:v>
                </c:pt>
                <c:pt idx="23">
                  <c:v>0.57013888888888886</c:v>
                </c:pt>
                <c:pt idx="24">
                  <c:v>0.58958333333333335</c:v>
                </c:pt>
                <c:pt idx="25">
                  <c:v>0.68125000000000002</c:v>
                </c:pt>
                <c:pt idx="26">
                  <c:v>0.63194444444444442</c:v>
                </c:pt>
                <c:pt idx="27">
                  <c:v>0.42222222222222222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6-4628-B37B-098ACA73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91472"/>
        <c:axId val="679091144"/>
      </c:lineChart>
      <c:catAx>
        <c:axId val="67908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88192"/>
        <c:crosses val="autoZero"/>
        <c:auto val="1"/>
        <c:lblAlgn val="ctr"/>
        <c:lblOffset val="100"/>
        <c:noMultiLvlLbl val="0"/>
      </c:catAx>
      <c:valAx>
        <c:axId val="6790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89832"/>
        <c:crosses val="autoZero"/>
        <c:crossBetween val="between"/>
      </c:valAx>
      <c:valAx>
        <c:axId val="679091144"/>
        <c:scaling>
          <c:orientation val="minMax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1472"/>
        <c:crosses val="max"/>
        <c:crossBetween val="between"/>
      </c:valAx>
      <c:catAx>
        <c:axId val="67909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091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93096736113725"/>
          <c:y val="9.7602996254681662E-2"/>
          <c:w val="0.47413819086011377"/>
          <c:h val="0.742283759473886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3-4A3E-8A7F-2A56E63DF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3-4A3E-8A7F-2A56E63DF1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A3-4A3E-8A7F-2A56E63DF1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A3-4A3E-8A7F-2A56E63DF1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A3-4A3E-8A7F-2A56E63DF1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A3-4A3E-8A7F-2A56E63DF1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A3-4A3E-8A7F-2A56E63DF1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A3-4A3E-8A7F-2A56E63DF1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A3-4A3E-8A7F-2A56E63DF1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A3-4A3E-8A7F-2A56E63DF1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A3-4A3E-8A7F-2A56E63DF1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A3-4A3E-8A7F-2A56E63DF14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9A3-4A3E-8A7F-2A56E63DF14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9A3-4A3E-8A7F-2A56E63DF14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9A3-4A3E-8A7F-2A56E63DF14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3-4A3E-8A7F-2A56E63DF14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9A3-4A3E-8A7F-2A56E63DF1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9A3-4A3E-8A7F-2A56E63DF14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9A3-4A3E-8A7F-2A56E63DF1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9A3-4A3E-8A7F-2A56E63DF1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9A3-4A3E-8A7F-2A56E63DF142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Sheet1!$Z$2:$Z$22</c:f>
              <c:numCache>
                <c:formatCode>0</c:formatCode>
                <c:ptCount val="21"/>
                <c:pt idx="0">
                  <c:v>87.44</c:v>
                </c:pt>
                <c:pt idx="1">
                  <c:v>85.05</c:v>
                </c:pt>
                <c:pt idx="2">
                  <c:v>82.71</c:v>
                </c:pt>
                <c:pt idx="3">
                  <c:v>74</c:v>
                </c:pt>
                <c:pt idx="4">
                  <c:v>70.39</c:v>
                </c:pt>
                <c:pt idx="5">
                  <c:v>64.540000000000006</c:v>
                </c:pt>
                <c:pt idx="6">
                  <c:v>61.93</c:v>
                </c:pt>
                <c:pt idx="7">
                  <c:v>61.22</c:v>
                </c:pt>
                <c:pt idx="8">
                  <c:v>58.42</c:v>
                </c:pt>
                <c:pt idx="9">
                  <c:v>57.43</c:v>
                </c:pt>
                <c:pt idx="10">
                  <c:v>57.25</c:v>
                </c:pt>
                <c:pt idx="11">
                  <c:v>56.98</c:v>
                </c:pt>
                <c:pt idx="12">
                  <c:v>55.03</c:v>
                </c:pt>
                <c:pt idx="13">
                  <c:v>42.52</c:v>
                </c:pt>
                <c:pt idx="14">
                  <c:v>27.46</c:v>
                </c:pt>
                <c:pt idx="15">
                  <c:v>27.39</c:v>
                </c:pt>
                <c:pt idx="16">
                  <c:v>22.46</c:v>
                </c:pt>
                <c:pt idx="17">
                  <c:v>20.5</c:v>
                </c:pt>
                <c:pt idx="18">
                  <c:v>19.510000000000002</c:v>
                </c:pt>
                <c:pt idx="19">
                  <c:v>16.75</c:v>
                </c:pt>
                <c:pt idx="20">
                  <c:v>1.1100000000000001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20F-4CE1-B2A2-550C684961A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9A3-4A3E-8A7F-2A56E63DF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9A3-4A3E-8A7F-2A56E63DF1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9A3-4A3E-8A7F-2A56E63DF1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9A3-4A3E-8A7F-2A56E63DF1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9A3-4A3E-8A7F-2A56E63DF1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9A3-4A3E-8A7F-2A56E63DF1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9A3-4A3E-8A7F-2A56E63DF1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9A3-4A3E-8A7F-2A56E63DF1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9A3-4A3E-8A7F-2A56E63DF1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9A3-4A3E-8A7F-2A56E63DF1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9A3-4A3E-8A7F-2A56E63DF1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9A3-4A3E-8A7F-2A56E63DF14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9A3-4A3E-8A7F-2A56E63DF14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9A3-4A3E-8A7F-2A56E63DF14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9A3-4A3E-8A7F-2A56E63DF14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9A3-4A3E-8A7F-2A56E63DF14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9A3-4A3E-8A7F-2A56E63DF1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9A3-4A3E-8A7F-2A56E63DF14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9A3-4A3E-8A7F-2A56E63DF1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9A3-4A3E-8A7F-2A56E63DF1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9A3-4A3E-8A7F-2A56E63DF14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9A3-4A3E-8A7F-2A56E63DF142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Sheet1!$AC$2:$AC$23</c:f>
              <c:numCache>
                <c:formatCode>General</c:formatCode>
                <c:ptCount val="2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57</c:v>
                </c:pt>
                <c:pt idx="6">
                  <c:v>1</c:v>
                </c:pt>
                <c:pt idx="7">
                  <c:v>0</c:v>
                </c:pt>
                <c:pt idx="8">
                  <c:v>177</c:v>
                </c:pt>
                <c:pt idx="9">
                  <c:v>42</c:v>
                </c:pt>
                <c:pt idx="10">
                  <c:v>0</c:v>
                </c:pt>
                <c:pt idx="11">
                  <c:v>121</c:v>
                </c:pt>
                <c:pt idx="12">
                  <c:v>0</c:v>
                </c:pt>
                <c:pt idx="13">
                  <c:v>0</c:v>
                </c:pt>
                <c:pt idx="14">
                  <c:v>266</c:v>
                </c:pt>
                <c:pt idx="15">
                  <c:v>42</c:v>
                </c:pt>
                <c:pt idx="16">
                  <c:v>2</c:v>
                </c:pt>
                <c:pt idx="17">
                  <c:v>549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20F-4CE1-B2A2-550C684961A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9A3-4A3E-8A7F-2A56E63DF1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9A3-4A3E-8A7F-2A56E63DF1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9A3-4A3E-8A7F-2A56E63DF1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9A3-4A3E-8A7F-2A56E63DF1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9A3-4A3E-8A7F-2A56E63DF1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9A3-4A3E-8A7F-2A56E63DF1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9A3-4A3E-8A7F-2A56E63DF1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9A3-4A3E-8A7F-2A56E63DF1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9A3-4A3E-8A7F-2A56E63DF14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9A3-4A3E-8A7F-2A56E63DF14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9A3-4A3E-8A7F-2A56E63DF14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9A3-4A3E-8A7F-2A56E63DF14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9A3-4A3E-8A7F-2A56E63DF14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9A3-4A3E-8A7F-2A56E63DF14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9A3-4A3E-8A7F-2A56E63DF14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9A3-4A3E-8A7F-2A56E63DF14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9A3-4A3E-8A7F-2A56E63DF14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9A3-4A3E-8A7F-2A56E63DF14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9A3-4A3E-8A7F-2A56E63DF14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9A3-4A3E-8A7F-2A56E63DF14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9A3-4A3E-8A7F-2A56E63DF14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9A3-4A3E-8A7F-2A56E63DF142}"/>
              </c:ext>
            </c:extLst>
          </c:dPt>
          <c:cat>
            <c:strRef>
              <c:f>Sheet1!$V$2:$V$22</c:f>
              <c:strCache>
                <c:ptCount val="21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</c:strCache>
            </c:strRef>
          </c:cat>
          <c:val>
            <c:numRef>
              <c:f>Sheet1!$AD$2:$AD$23</c:f>
              <c:numCache>
                <c:formatCode>General</c:formatCode>
                <c:ptCount val="2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73</c:v>
                </c:pt>
                <c:pt idx="6">
                  <c:v>27</c:v>
                </c:pt>
                <c:pt idx="7">
                  <c:v>0</c:v>
                </c:pt>
                <c:pt idx="8">
                  <c:v>128</c:v>
                </c:pt>
                <c:pt idx="9">
                  <c:v>2</c:v>
                </c:pt>
                <c:pt idx="10">
                  <c:v>77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116</c:v>
                </c:pt>
                <c:pt idx="15">
                  <c:v>1</c:v>
                </c:pt>
                <c:pt idx="16">
                  <c:v>9</c:v>
                </c:pt>
                <c:pt idx="17">
                  <c:v>17</c:v>
                </c:pt>
                <c:pt idx="18">
                  <c:v>0</c:v>
                </c:pt>
                <c:pt idx="19">
                  <c:v>37</c:v>
                </c:pt>
                <c:pt idx="20">
                  <c:v>0</c:v>
                </c:pt>
                <c:pt idx="21">
                  <c:v>504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20F-4CE1-B2A2-550C6849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059957595390669E-2"/>
          <c:y val="8.98876404494382E-2"/>
          <c:w val="0.91894004240460936"/>
          <c:h val="0.839476245244625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Sheet1!$V$2:$V$23</c:f>
              <c:strCache>
                <c:ptCount val="22"/>
                <c:pt idx="0">
                  <c:v>Iron</c:v>
                </c:pt>
                <c:pt idx="1">
                  <c:v>ZZZKBot</c:v>
                </c:pt>
                <c:pt idx="2">
                  <c:v>tscmoo</c:v>
                </c:pt>
                <c:pt idx="3">
                  <c:v>LetaBot</c:v>
                </c:pt>
                <c:pt idx="4">
                  <c:v>UAlbertaBot</c:v>
                </c:pt>
                <c:pt idx="5">
                  <c:v>Ximp</c:v>
                </c:pt>
                <c:pt idx="6">
                  <c:v>Overkill</c:v>
                </c:pt>
                <c:pt idx="7">
                  <c:v>Aiur</c:v>
                </c:pt>
                <c:pt idx="8">
                  <c:v>MegaBot</c:v>
                </c:pt>
                <c:pt idx="9">
                  <c:v>IceBot</c:v>
                </c:pt>
                <c:pt idx="10">
                  <c:v>JiaBot</c:v>
                </c:pt>
                <c:pt idx="11">
                  <c:v>Xelnaga</c:v>
                </c:pt>
                <c:pt idx="12">
                  <c:v>Skynet</c:v>
                </c:pt>
                <c:pt idx="13">
                  <c:v>GarmBot</c:v>
                </c:pt>
                <c:pt idx="14">
                  <c:v>NUSBot</c:v>
                </c:pt>
                <c:pt idx="15">
                  <c:v>TerranUAB</c:v>
                </c:pt>
                <c:pt idx="16">
                  <c:v>SRbotOne</c:v>
                </c:pt>
                <c:pt idx="17">
                  <c:v>Cimex</c:v>
                </c:pt>
                <c:pt idx="18">
                  <c:v>Oritaka</c:v>
                </c:pt>
                <c:pt idx="19">
                  <c:v>CruzBot</c:v>
                </c:pt>
                <c:pt idx="20">
                  <c:v>Tyr</c:v>
                </c:pt>
                <c:pt idx="21">
                  <c:v>Average</c:v>
                </c:pt>
              </c:strCache>
            </c:strRef>
          </c:cat>
          <c:val>
            <c:numRef>
              <c:f>Sheet1!$Z$2:$Z$23</c:f>
              <c:numCache>
                <c:formatCode>0</c:formatCode>
                <c:ptCount val="22"/>
                <c:pt idx="0">
                  <c:v>87.44</c:v>
                </c:pt>
                <c:pt idx="1">
                  <c:v>85.05</c:v>
                </c:pt>
                <c:pt idx="2">
                  <c:v>82.71</c:v>
                </c:pt>
                <c:pt idx="3">
                  <c:v>74</c:v>
                </c:pt>
                <c:pt idx="4">
                  <c:v>70.39</c:v>
                </c:pt>
                <c:pt idx="5">
                  <c:v>64.540000000000006</c:v>
                </c:pt>
                <c:pt idx="6">
                  <c:v>61.93</c:v>
                </c:pt>
                <c:pt idx="7">
                  <c:v>61.22</c:v>
                </c:pt>
                <c:pt idx="8">
                  <c:v>58.42</c:v>
                </c:pt>
                <c:pt idx="9">
                  <c:v>57.43</c:v>
                </c:pt>
                <c:pt idx="10">
                  <c:v>57.25</c:v>
                </c:pt>
                <c:pt idx="11">
                  <c:v>56.98</c:v>
                </c:pt>
                <c:pt idx="12">
                  <c:v>55.03</c:v>
                </c:pt>
                <c:pt idx="13">
                  <c:v>42.52</c:v>
                </c:pt>
                <c:pt idx="14">
                  <c:v>27.46</c:v>
                </c:pt>
                <c:pt idx="15">
                  <c:v>27.39</c:v>
                </c:pt>
                <c:pt idx="16">
                  <c:v>22.46</c:v>
                </c:pt>
                <c:pt idx="17">
                  <c:v>20.5</c:v>
                </c:pt>
                <c:pt idx="18">
                  <c:v>19.510000000000002</c:v>
                </c:pt>
                <c:pt idx="19">
                  <c:v>16.75</c:v>
                </c:pt>
                <c:pt idx="20">
                  <c:v>1.1100000000000001</c:v>
                </c:pt>
                <c:pt idx="21">
                  <c:v>52.504499999999993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0D-41FD-B5CE-BB025F863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062784"/>
        <c:axId val="6170673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Sheet1!$V$2:$V$23</c15:sqref>
                        </c15:formulaRef>
                      </c:ext>
                    </c:extLst>
                    <c:strCache>
                      <c:ptCount val="22"/>
                      <c:pt idx="0">
                        <c:v>Iron</c:v>
                      </c:pt>
                      <c:pt idx="1">
                        <c:v>ZZZKBot</c:v>
                      </c:pt>
                      <c:pt idx="2">
                        <c:v>tscmoo</c:v>
                      </c:pt>
                      <c:pt idx="3">
                        <c:v>LetaBot</c:v>
                      </c:pt>
                      <c:pt idx="4">
                        <c:v>UAlbertaBot</c:v>
                      </c:pt>
                      <c:pt idx="5">
                        <c:v>Ximp</c:v>
                      </c:pt>
                      <c:pt idx="6">
                        <c:v>Overkill</c:v>
                      </c:pt>
                      <c:pt idx="7">
                        <c:v>Aiur</c:v>
                      </c:pt>
                      <c:pt idx="8">
                        <c:v>MegaBot</c:v>
                      </c:pt>
                      <c:pt idx="9">
                        <c:v>IceBot</c:v>
                      </c:pt>
                      <c:pt idx="10">
                        <c:v>JiaBot</c:v>
                      </c:pt>
                      <c:pt idx="11">
                        <c:v>Xelnaga</c:v>
                      </c:pt>
                      <c:pt idx="12">
                        <c:v>Skynet</c:v>
                      </c:pt>
                      <c:pt idx="13">
                        <c:v>GarmBot</c:v>
                      </c:pt>
                      <c:pt idx="14">
                        <c:v>NUSBot</c:v>
                      </c:pt>
                      <c:pt idx="15">
                        <c:v>TerranUAB</c:v>
                      </c:pt>
                      <c:pt idx="16">
                        <c:v>SRbotOne</c:v>
                      </c:pt>
                      <c:pt idx="17">
                        <c:v>Cimex</c:v>
                      </c:pt>
                      <c:pt idx="18">
                        <c:v>Oritaka</c:v>
                      </c:pt>
                      <c:pt idx="19">
                        <c:v>CruzBot</c:v>
                      </c:pt>
                      <c:pt idx="20">
                        <c:v>Tyr</c:v>
                      </c:pt>
                      <c:pt idx="21">
                        <c:v>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Sheet1!$AC$2:$AC$23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57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177</c:v>
                      </c:pt>
                      <c:pt idx="9">
                        <c:v>42</c:v>
                      </c:pt>
                      <c:pt idx="10">
                        <c:v>0</c:v>
                      </c:pt>
                      <c:pt idx="11">
                        <c:v>121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266</c:v>
                      </c:pt>
                      <c:pt idx="15">
                        <c:v>42</c:v>
                      </c:pt>
                      <c:pt idx="16">
                        <c:v>2</c:v>
                      </c:pt>
                      <c:pt idx="17">
                        <c:v>549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1263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620D-41FD-B5CE-BB025F863688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Sheet1!$V$2:$V$23</c15:sqref>
                        </c15:formulaRef>
                      </c:ext>
                    </c:extLst>
                    <c:strCache>
                      <c:ptCount val="22"/>
                      <c:pt idx="0">
                        <c:v>Iron</c:v>
                      </c:pt>
                      <c:pt idx="1">
                        <c:v>ZZZKBot</c:v>
                      </c:pt>
                      <c:pt idx="2">
                        <c:v>tscmoo</c:v>
                      </c:pt>
                      <c:pt idx="3">
                        <c:v>LetaBot</c:v>
                      </c:pt>
                      <c:pt idx="4">
                        <c:v>UAlbertaBot</c:v>
                      </c:pt>
                      <c:pt idx="5">
                        <c:v>Ximp</c:v>
                      </c:pt>
                      <c:pt idx="6">
                        <c:v>Overkill</c:v>
                      </c:pt>
                      <c:pt idx="7">
                        <c:v>Aiur</c:v>
                      </c:pt>
                      <c:pt idx="8">
                        <c:v>MegaBot</c:v>
                      </c:pt>
                      <c:pt idx="9">
                        <c:v>IceBot</c:v>
                      </c:pt>
                      <c:pt idx="10">
                        <c:v>JiaBot</c:v>
                      </c:pt>
                      <c:pt idx="11">
                        <c:v>Xelnaga</c:v>
                      </c:pt>
                      <c:pt idx="12">
                        <c:v>Skynet</c:v>
                      </c:pt>
                      <c:pt idx="13">
                        <c:v>GarmBot</c:v>
                      </c:pt>
                      <c:pt idx="14">
                        <c:v>NUSBot</c:v>
                      </c:pt>
                      <c:pt idx="15">
                        <c:v>TerranUAB</c:v>
                      </c:pt>
                      <c:pt idx="16">
                        <c:v>SRbotOne</c:v>
                      </c:pt>
                      <c:pt idx="17">
                        <c:v>Cimex</c:v>
                      </c:pt>
                      <c:pt idx="18">
                        <c:v>Oritaka</c:v>
                      </c:pt>
                      <c:pt idx="19">
                        <c:v>CruzBot</c:v>
                      </c:pt>
                      <c:pt idx="20">
                        <c:v>Tyr</c:v>
                      </c:pt>
                      <c:pt idx="21">
                        <c:v>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7</c:v>
                      </c:pt>
                      <c:pt idx="5">
                        <c:v>73</c:v>
                      </c:pt>
                      <c:pt idx="6">
                        <c:v>27</c:v>
                      </c:pt>
                      <c:pt idx="7">
                        <c:v>0</c:v>
                      </c:pt>
                      <c:pt idx="8">
                        <c:v>128</c:v>
                      </c:pt>
                      <c:pt idx="9">
                        <c:v>2</c:v>
                      </c:pt>
                      <c:pt idx="10">
                        <c:v>77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116</c:v>
                      </c:pt>
                      <c:pt idx="15">
                        <c:v>1</c:v>
                      </c:pt>
                      <c:pt idx="16">
                        <c:v>9</c:v>
                      </c:pt>
                      <c:pt idx="17">
                        <c:v>17</c:v>
                      </c:pt>
                      <c:pt idx="18">
                        <c:v>0</c:v>
                      </c:pt>
                      <c:pt idx="19">
                        <c:v>37</c:v>
                      </c:pt>
                      <c:pt idx="20">
                        <c:v>0</c:v>
                      </c:pt>
                      <c:pt idx="21">
                        <c:v>504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620D-41FD-B5CE-BB025F863688}"/>
                  </c:ext>
                </c:extLst>
              </c15:ser>
            </c15:filteredBarSeries>
          </c:ext>
        </c:extLst>
      </c:barChart>
      <c:catAx>
        <c:axId val="6170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67376"/>
        <c:crosses val="autoZero"/>
        <c:auto val="1"/>
        <c:lblAlgn val="ctr"/>
        <c:lblOffset val="100"/>
        <c:noMultiLvlLbl val="0"/>
      </c:catAx>
      <c:valAx>
        <c:axId val="6170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Ratio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Sheet1!$Z$26:$Z$35</c:f>
              <c:numCache>
                <c:formatCode>General</c:formatCode>
                <c:ptCount val="10"/>
                <c:pt idx="0">
                  <c:v>91.25</c:v>
                </c:pt>
                <c:pt idx="1">
                  <c:v>87.34</c:v>
                </c:pt>
                <c:pt idx="2">
                  <c:v>74.069999999999993</c:v>
                </c:pt>
                <c:pt idx="3">
                  <c:v>60</c:v>
                </c:pt>
                <c:pt idx="4">
                  <c:v>56.25</c:v>
                </c:pt>
                <c:pt idx="5">
                  <c:v>46.25</c:v>
                </c:pt>
                <c:pt idx="6">
                  <c:v>34.18</c:v>
                </c:pt>
                <c:pt idx="7">
                  <c:v>22.5</c:v>
                </c:pt>
                <c:pt idx="8">
                  <c:v>18.52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2-43EE-BF16-AD886474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743856"/>
        <c:axId val="777744840"/>
      </c:barChart>
      <c:catAx>
        <c:axId val="7777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44840"/>
        <c:crosses val="autoZero"/>
        <c:auto val="1"/>
        <c:lblAlgn val="ctr"/>
        <c:lblOffset val="100"/>
        <c:noMultiLvlLbl val="0"/>
      </c:catAx>
      <c:valAx>
        <c:axId val="77774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4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Sheet1!$AA$26:$AA$35</c:f>
              <c:numCache>
                <c:formatCode>h:mm</c:formatCode>
                <c:ptCount val="10"/>
                <c:pt idx="0">
                  <c:v>0.2673611111111111</c:v>
                </c:pt>
                <c:pt idx="1">
                  <c:v>0.55069444444444449</c:v>
                </c:pt>
                <c:pt idx="2">
                  <c:v>0.49861111111111112</c:v>
                </c:pt>
                <c:pt idx="3">
                  <c:v>0.6743055555555556</c:v>
                </c:pt>
                <c:pt idx="4">
                  <c:v>0.60486111111111118</c:v>
                </c:pt>
                <c:pt idx="5">
                  <c:v>0.60486111111111118</c:v>
                </c:pt>
                <c:pt idx="6">
                  <c:v>0.66388888888888886</c:v>
                </c:pt>
                <c:pt idx="7">
                  <c:v>0.75138888888888899</c:v>
                </c:pt>
                <c:pt idx="8">
                  <c:v>0.72361111111111109</c:v>
                </c:pt>
                <c:pt idx="9">
                  <c:v>0.68333333333333324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3-4253-BED0-3AEF6AB7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936880"/>
        <c:axId val="752936224"/>
      </c:barChart>
      <c:catAx>
        <c:axId val="75293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2936224"/>
        <c:crosses val="autoZero"/>
        <c:auto val="1"/>
        <c:lblAlgn val="ctr"/>
        <c:lblOffset val="100"/>
        <c:noMultiLvlLbl val="0"/>
      </c:catAx>
      <c:valAx>
        <c:axId val="752936224"/>
        <c:scaling>
          <c:orientation val="minMax"/>
        </c:scaling>
        <c:delete val="0"/>
        <c:axPos val="l"/>
        <c:numFmt formatCode="h:mm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</a:t>
            </a:r>
            <a:r>
              <a:rPr lang="en-GB" baseline="0"/>
              <a:t> for Win Rate Vs Average Game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Sheet1!$Z$26:$Z$35</c:f>
              <c:numCache>
                <c:formatCode>General</c:formatCode>
                <c:ptCount val="10"/>
                <c:pt idx="0">
                  <c:v>91.25</c:v>
                </c:pt>
                <c:pt idx="1">
                  <c:v>87.34</c:v>
                </c:pt>
                <c:pt idx="2">
                  <c:v>74.069999999999993</c:v>
                </c:pt>
                <c:pt idx="3">
                  <c:v>60</c:v>
                </c:pt>
                <c:pt idx="4">
                  <c:v>56.25</c:v>
                </c:pt>
                <c:pt idx="5">
                  <c:v>46.25</c:v>
                </c:pt>
                <c:pt idx="6">
                  <c:v>34.18</c:v>
                </c:pt>
                <c:pt idx="7">
                  <c:v>22.5</c:v>
                </c:pt>
                <c:pt idx="8">
                  <c:v>18.52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5-4139-8A2B-EF3D5E18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89832"/>
        <c:axId val="679088192"/>
      </c:lineChart>
      <c:lineChart>
        <c:grouping val="standard"/>
        <c:varyColors val="0"/>
        <c:ser>
          <c:idx val="1"/>
          <c:order val="1"/>
          <c:tx>
            <c:v>AvgTime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Sheet1!$V$26:$V$35</c:f>
              <c:strCache>
                <c:ptCount val="10"/>
                <c:pt idx="0">
                  <c:v>ZZZKBot</c:v>
                </c:pt>
                <c:pt idx="1">
                  <c:v>Iron</c:v>
                </c:pt>
                <c:pt idx="2">
                  <c:v>LetaBot</c:v>
                </c:pt>
                <c:pt idx="3">
                  <c:v>Xelnaga</c:v>
                </c:pt>
                <c:pt idx="4">
                  <c:v>MegaBot</c:v>
                </c:pt>
                <c:pt idx="5">
                  <c:v>IceBot</c:v>
                </c:pt>
                <c:pt idx="6">
                  <c:v>Cimex</c:v>
                </c:pt>
                <c:pt idx="7">
                  <c:v>CruzBot</c:v>
                </c:pt>
                <c:pt idx="8">
                  <c:v>Oritaka</c:v>
                </c:pt>
                <c:pt idx="9">
                  <c:v>POSH-core</c:v>
                </c:pt>
              </c:strCache>
            </c:strRef>
          </c:cat>
          <c:val>
            <c:numRef>
              <c:f>Sheet1!$AA$26:$AA$35</c:f>
              <c:numCache>
                <c:formatCode>h:mm</c:formatCode>
                <c:ptCount val="10"/>
                <c:pt idx="0">
                  <c:v>0.2673611111111111</c:v>
                </c:pt>
                <c:pt idx="1">
                  <c:v>0.55069444444444449</c:v>
                </c:pt>
                <c:pt idx="2">
                  <c:v>0.49861111111111112</c:v>
                </c:pt>
                <c:pt idx="3">
                  <c:v>0.6743055555555556</c:v>
                </c:pt>
                <c:pt idx="4">
                  <c:v>0.60486111111111118</c:v>
                </c:pt>
                <c:pt idx="5">
                  <c:v>0.60486111111111118</c:v>
                </c:pt>
                <c:pt idx="6">
                  <c:v>0.66388888888888886</c:v>
                </c:pt>
                <c:pt idx="7">
                  <c:v>0.75138888888888899</c:v>
                </c:pt>
                <c:pt idx="8">
                  <c:v>0.72361111111111109</c:v>
                </c:pt>
                <c:pt idx="9">
                  <c:v>0.68333333333333324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5-4139-8A2B-EF3D5E18C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091472"/>
        <c:axId val="679091144"/>
      </c:lineChart>
      <c:catAx>
        <c:axId val="67908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88192"/>
        <c:crosses val="autoZero"/>
        <c:auto val="1"/>
        <c:lblAlgn val="ctr"/>
        <c:lblOffset val="100"/>
        <c:noMultiLvlLbl val="0"/>
      </c:catAx>
      <c:valAx>
        <c:axId val="6790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89832"/>
        <c:crosses val="autoZero"/>
        <c:crossBetween val="between"/>
      </c:valAx>
      <c:valAx>
        <c:axId val="679091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1472"/>
        <c:crosses val="max"/>
        <c:crossBetween val="between"/>
      </c:valAx>
      <c:catAx>
        <c:axId val="67909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091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Wins by Race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Zerg</c:v>
              </c:pt>
              <c:pt idx="1">
                <c:v> Protoss</c:v>
              </c:pt>
              <c:pt idx="2">
                <c:v> Terran</c:v>
              </c:pt>
            </c:strLit>
          </c:cat>
          <c:val>
            <c:numRef>
              <c:f>Sheet1!$W$41:$W$43</c:f>
              <c:numCache>
                <c:formatCode>0</c:formatCode>
                <c:ptCount val="3"/>
                <c:pt idx="0">
                  <c:v>49.348461538461557</c:v>
                </c:pt>
                <c:pt idx="1">
                  <c:v>49.92</c:v>
                </c:pt>
                <c:pt idx="2">
                  <c:v>51.33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2B56-4D57-93B5-2BE909DF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381568"/>
        <c:axId val="798386488"/>
      </c:barChart>
      <c:catAx>
        <c:axId val="79838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86488"/>
        <c:crosses val="autoZero"/>
        <c:auto val="1"/>
        <c:lblAlgn val="ctr"/>
        <c:lblOffset val="100"/>
        <c:noMultiLvlLbl val="0"/>
      </c:catAx>
      <c:valAx>
        <c:axId val="7983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8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99-4BAE-B00A-ED9148473BB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99-4BAE-B00A-ED9148473BB0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99-4BAE-B00A-ED9148473B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Sheet1!$V$41:$V$43</c:f>
              <c:strCache>
                <c:ptCount val="3"/>
                <c:pt idx="0">
                  <c:v>Zerg Wins</c:v>
                </c:pt>
                <c:pt idx="1">
                  <c:v>Protoss Wins</c:v>
                </c:pt>
                <c:pt idx="2">
                  <c:v>Terran Wins</c:v>
                </c:pt>
              </c:strCache>
            </c:strRef>
          </c:cat>
          <c:val>
            <c:numRef>
              <c:f>Sheet1!$W$41:$W$43</c:f>
              <c:numCache>
                <c:formatCode>0</c:formatCode>
                <c:ptCount val="3"/>
                <c:pt idx="0">
                  <c:v>49.348461538461557</c:v>
                </c:pt>
                <c:pt idx="1">
                  <c:v>49.92</c:v>
                </c:pt>
                <c:pt idx="2">
                  <c:v>51.33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2-401D-8203-7D7B8E47D6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Sheet1!$T$46</c:f>
              <c:strCache>
                <c:ptCount val="1"/>
                <c:pt idx="0">
                  <c:v>VS Zerg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Sheet1!$T$47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4169-8E2E-93D17D705F53}"/>
            </c:ext>
          </c:extLst>
        </c:ser>
        <c:ser>
          <c:idx val="1"/>
          <c:order val="1"/>
          <c:tx>
            <c:strRef>
              <c:f>Sheet1!$U$46</c:f>
              <c:strCache>
                <c:ptCount val="1"/>
                <c:pt idx="0">
                  <c:v>VS Terran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Sheet1!$U$47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F-4169-8E2E-93D17D705F53}"/>
            </c:ext>
          </c:extLst>
        </c:ser>
        <c:ser>
          <c:idx val="2"/>
          <c:order val="2"/>
          <c:tx>
            <c:strRef>
              <c:f>Sheet1!$V$46</c:f>
              <c:strCache>
                <c:ptCount val="1"/>
                <c:pt idx="0">
                  <c:v>VS Protoss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Sheet1!$V$47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F-4169-8E2E-93D17D70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797144"/>
        <c:axId val="763793208"/>
      </c:barChart>
      <c:catAx>
        <c:axId val="76379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93208"/>
        <c:crosses val="autoZero"/>
        <c:auto val="1"/>
        <c:lblAlgn val="ctr"/>
        <c:lblOffset val="100"/>
        <c:noMultiLvlLbl val="0"/>
      </c:catAx>
      <c:valAx>
        <c:axId val="7637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9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2096658A-97B6-4C88-81ED-5894E229C2B4}">
          <cx:tx>
            <cx:txData>
              <cx:f>_xlchart.v1.6</cx:f>
              <cx:v>AvgTime</cx:v>
            </cx:txData>
          </cx:tx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0.80000000000000004" min="0.20000000000000001"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43A83E81-7074-4C7B-B80D-B57541516720}">
          <cx:tx>
            <cx:txData>
              <cx:f>_xlchart.v1.2</cx:f>
              <cx:v>Win %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2ABD38A3-F85D-4D2E-9D36-3F7B3FC2EF7C}">
          <cx:tx>
            <cx:txData>
              <cx:f>_xlchart.v1.4</cx:f>
              <cx:v>Win %</cx:v>
            </cx:txData>
          </cx:tx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413239E0-7722-4352-BF47-8AC2E9A36807}">
          <cx:tx>
            <cx:txData>
              <cx:f>_xlchart.v1.0</cx:f>
              <cx:v>AvgTime</cx:v>
            </cx:txData>
          </cx:tx>
          <cx:dataLabels pos="r">
            <cx:spPr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n>
                      <a:noFill/>
                    </a:ln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ln>
                    <a:noFill/>
                  </a:ln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20000000000000001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11" Type="http://schemas.openxmlformats.org/officeDocument/2006/relationships/chart" Target="../charts/chart7.xml"/><Relationship Id="rId5" Type="http://schemas.microsoft.com/office/2014/relationships/chartEx" Target="../charts/chartEx2.xml"/><Relationship Id="rId15" Type="http://schemas.openxmlformats.org/officeDocument/2006/relationships/chart" Target="../charts/chart11.xml"/><Relationship Id="rId10" Type="http://schemas.openxmlformats.org/officeDocument/2006/relationships/chart" Target="../charts/chart6.xml"/><Relationship Id="rId4" Type="http://schemas.microsoft.com/office/2014/relationships/chartEx" Target="../charts/chartEx1.xml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35</xdr:row>
      <xdr:rowOff>95249</xdr:rowOff>
    </xdr:from>
    <xdr:to>
      <xdr:col>13</xdr:col>
      <xdr:colOff>581025</xdr:colOff>
      <xdr:row>51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8A981-2CAA-4870-915B-8824E1976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18</xdr:row>
      <xdr:rowOff>95250</xdr:rowOff>
    </xdr:from>
    <xdr:to>
      <xdr:col>13</xdr:col>
      <xdr:colOff>447675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1B30DE-C595-42F5-B8BE-2932CE26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114300</xdr:colOff>
      <xdr:row>66</xdr:row>
      <xdr:rowOff>209550</xdr:rowOff>
    </xdr:from>
    <xdr:to>
      <xdr:col>41</xdr:col>
      <xdr:colOff>485775</xdr:colOff>
      <xdr:row>89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7AF7AA-0195-49CF-A2FE-8A2549F71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919162</xdr:colOff>
      <xdr:row>1</xdr:row>
      <xdr:rowOff>104775</xdr:rowOff>
    </xdr:from>
    <xdr:to>
      <xdr:col>7</xdr:col>
      <xdr:colOff>576262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51062B9E-5B7C-4467-B474-4C5657CD62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162" y="304800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147637</xdr:colOff>
      <xdr:row>1</xdr:row>
      <xdr:rowOff>161924</xdr:rowOff>
    </xdr:from>
    <xdr:to>
      <xdr:col>15</xdr:col>
      <xdr:colOff>466725</xdr:colOff>
      <xdr:row>15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7B6FF7E-11A3-4CCD-AD4C-12392E2C28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137" y="361949"/>
              <a:ext cx="4586288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166687</xdr:colOff>
      <xdr:row>1</xdr:row>
      <xdr:rowOff>114300</xdr:rowOff>
    </xdr:from>
    <xdr:to>
      <xdr:col>15</xdr:col>
      <xdr:colOff>471487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F64F3B37-6F55-473D-9DD1-00E78E88B5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1187" y="314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852487</xdr:colOff>
      <xdr:row>1</xdr:row>
      <xdr:rowOff>95250</xdr:rowOff>
    </xdr:from>
    <xdr:to>
      <xdr:col>7</xdr:col>
      <xdr:colOff>509587</xdr:colOff>
      <xdr:row>15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153E9CD-2EA0-41D2-BD74-E2954C2A00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487" y="295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319087</xdr:colOff>
      <xdr:row>31</xdr:row>
      <xdr:rowOff>142875</xdr:rowOff>
    </xdr:from>
    <xdr:to>
      <xdr:col>8</xdr:col>
      <xdr:colOff>300037</xdr:colOff>
      <xdr:row>46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54AE709-06FC-4693-A48E-C12CF9097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414336</xdr:colOff>
      <xdr:row>30</xdr:row>
      <xdr:rowOff>0</xdr:rowOff>
    </xdr:from>
    <xdr:to>
      <xdr:col>8</xdr:col>
      <xdr:colOff>495299</xdr:colOff>
      <xdr:row>43</xdr:row>
      <xdr:rowOff>133349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49850A-F941-4C7E-A0ED-BCF46FAA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414337</xdr:colOff>
      <xdr:row>16</xdr:row>
      <xdr:rowOff>152401</xdr:rowOff>
    </xdr:from>
    <xdr:to>
      <xdr:col>17</xdr:col>
      <xdr:colOff>581025</xdr:colOff>
      <xdr:row>34</xdr:row>
      <xdr:rowOff>28576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219D415-7FE0-4D46-9BEC-53214DECF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85725</xdr:colOff>
      <xdr:row>16</xdr:row>
      <xdr:rowOff>161925</xdr:rowOff>
    </xdr:from>
    <xdr:to>
      <xdr:col>8</xdr:col>
      <xdr:colOff>66675</xdr:colOff>
      <xdr:row>30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97552D-1103-4679-96C6-58D0FAD24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457200</xdr:colOff>
      <xdr:row>5</xdr:row>
      <xdr:rowOff>114300</xdr:rowOff>
    </xdr:from>
    <xdr:to>
      <xdr:col>38</xdr:col>
      <xdr:colOff>152400</xdr:colOff>
      <xdr:row>20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2E06CA-0A5D-4A31-B47B-B82308852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261937</xdr:colOff>
      <xdr:row>48</xdr:row>
      <xdr:rowOff>142875</xdr:rowOff>
    </xdr:from>
    <xdr:to>
      <xdr:col>6</xdr:col>
      <xdr:colOff>528637</xdr:colOff>
      <xdr:row>62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F24E9D1-57A6-4854-8887-4F1EF698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333375</xdr:colOff>
      <xdr:row>50</xdr:row>
      <xdr:rowOff>38100</xdr:rowOff>
    </xdr:from>
    <xdr:to>
      <xdr:col>12</xdr:col>
      <xdr:colOff>504825</xdr:colOff>
      <xdr:row>63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1FBABD-8B31-4E64-8365-B4DF94C61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190499</xdr:colOff>
      <xdr:row>88</xdr:row>
      <xdr:rowOff>152400</xdr:rowOff>
    </xdr:from>
    <xdr:to>
      <xdr:col>46</xdr:col>
      <xdr:colOff>400049</xdr:colOff>
      <xdr:row>122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D66FB3B-8200-4062-BEB8-C9540DFBC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ml/replays/POSH-CORE/00052-POSH_CIME.REP" TargetMode="External"/><Relationship Id="rId117" Type="http://schemas.openxmlformats.org/officeDocument/2006/relationships/hyperlink" Target="html/replays/ICEBOT/00318-ICEB_POSH.REP" TargetMode="External"/><Relationship Id="rId21" Type="http://schemas.openxmlformats.org/officeDocument/2006/relationships/hyperlink" Target="html/replays/IRON/00049-IRON_POSH.REP" TargetMode="External"/><Relationship Id="rId42" Type="http://schemas.openxmlformats.org/officeDocument/2006/relationships/hyperlink" Target="html/replays/POSH-CORE/00097-POSH_CIME.REP" TargetMode="External"/><Relationship Id="rId47" Type="http://schemas.openxmlformats.org/officeDocument/2006/relationships/hyperlink" Target="html/replays/MEGABOT/00136-MEGA_POSH.REP" TargetMode="External"/><Relationship Id="rId63" Type="http://schemas.openxmlformats.org/officeDocument/2006/relationships/hyperlink" Target="html/replays/MEGABOT/00181-MEGA_POSH.REP" TargetMode="External"/><Relationship Id="rId68" Type="http://schemas.openxmlformats.org/officeDocument/2006/relationships/hyperlink" Target="html/replays/POSH-CORE/00183-POSH_ICEB.REP" TargetMode="External"/><Relationship Id="rId84" Type="http://schemas.openxmlformats.org/officeDocument/2006/relationships/hyperlink" Target="html/replays/POSH-CORE/00228-POSH_ICEB.REP" TargetMode="External"/><Relationship Id="rId89" Type="http://schemas.openxmlformats.org/officeDocument/2006/relationships/hyperlink" Target="html/replays/ORITAKA/00231-ORIT_POSH.REP" TargetMode="External"/><Relationship Id="rId112" Type="http://schemas.openxmlformats.org/officeDocument/2006/relationships/hyperlink" Target="html/replays/POSH-CORE/00315-POSH_CRUZ.REP" TargetMode="External"/><Relationship Id="rId133" Type="http://schemas.openxmlformats.org/officeDocument/2006/relationships/hyperlink" Target="html/replays/XELNAGA/00362-XELN_POSH.REP" TargetMode="External"/><Relationship Id="rId138" Type="http://schemas.openxmlformats.org/officeDocument/2006/relationships/hyperlink" Target="html/replays/POSH-CORE/00364-POSH_IRON.REP" TargetMode="External"/><Relationship Id="rId154" Type="http://schemas.openxmlformats.org/officeDocument/2006/relationships/hyperlink" Target="html/replays/POSH-CORE/00141-POSH_ORIT.REP" TargetMode="External"/><Relationship Id="rId159" Type="http://schemas.openxmlformats.org/officeDocument/2006/relationships/hyperlink" Target="html/replays/ORITAKA/00366-ORIT_POSH.REP" TargetMode="External"/><Relationship Id="rId16" Type="http://schemas.openxmlformats.org/officeDocument/2006/relationships/hyperlink" Target="html/replays/POSH-CORE/00045-POSH_CRUZ.REP" TargetMode="External"/><Relationship Id="rId107" Type="http://schemas.openxmlformats.org/officeDocument/2006/relationships/hyperlink" Target="html/replays/ORITAKA/00276-ORIT_POSH.REP" TargetMode="External"/><Relationship Id="rId11" Type="http://schemas.openxmlformats.org/officeDocument/2006/relationships/hyperlink" Target="html/replays/LETABOT/00005-LETA_POSH.REP" TargetMode="External"/><Relationship Id="rId32" Type="http://schemas.openxmlformats.org/officeDocument/2006/relationships/hyperlink" Target="html/replays/POSH-CORE/00091-POSH_MEGA.REP" TargetMode="External"/><Relationship Id="rId37" Type="http://schemas.openxmlformats.org/officeDocument/2006/relationships/hyperlink" Target="html/replays/IRON/00094-IRON_POSH.REP" TargetMode="External"/><Relationship Id="rId53" Type="http://schemas.openxmlformats.org/officeDocument/2006/relationships/hyperlink" Target="html/replays/IRON/00139-IRON_POSH.REP" TargetMode="External"/><Relationship Id="rId58" Type="http://schemas.openxmlformats.org/officeDocument/2006/relationships/hyperlink" Target="html/replays/POSH-CORE/00142-POSH_CIME.REP" TargetMode="External"/><Relationship Id="rId74" Type="http://schemas.openxmlformats.org/officeDocument/2006/relationships/hyperlink" Target="html/replays/POSH-CORE/00187-POSH_CIME.REP" TargetMode="External"/><Relationship Id="rId79" Type="http://schemas.openxmlformats.org/officeDocument/2006/relationships/hyperlink" Target="html/replays/MEGABOT/00226-MEGA_POSH.REP" TargetMode="External"/><Relationship Id="rId102" Type="http://schemas.openxmlformats.org/officeDocument/2006/relationships/hyperlink" Target="html/replays/POSH-CORE/00273-POSH_ICEB.REP" TargetMode="External"/><Relationship Id="rId123" Type="http://schemas.openxmlformats.org/officeDocument/2006/relationships/hyperlink" Target="html/replays/ORITAKA/00321-ORIT_POSH.REP" TargetMode="External"/><Relationship Id="rId128" Type="http://schemas.openxmlformats.org/officeDocument/2006/relationships/hyperlink" Target="html/replays/POSH-CORE/00323-POSH_ZZZK.REP" TargetMode="External"/><Relationship Id="rId144" Type="http://schemas.openxmlformats.org/officeDocument/2006/relationships/hyperlink" Target="html/replays/POSH-CORE/00368-POSH_ZZZK.REP" TargetMode="External"/><Relationship Id="rId149" Type="http://schemas.openxmlformats.org/officeDocument/2006/relationships/hyperlink" Target="html/replays/POSH-CORE/00046-POSH_MEGA.REP" TargetMode="External"/><Relationship Id="rId5" Type="http://schemas.openxmlformats.org/officeDocument/2006/relationships/hyperlink" Target="html/replays/XELNAGA/00002-XELN_POSH.REP" TargetMode="External"/><Relationship Id="rId90" Type="http://schemas.openxmlformats.org/officeDocument/2006/relationships/hyperlink" Target="html/replays/POSH-CORE/00231-POSH_ORIT.REP" TargetMode="External"/><Relationship Id="rId95" Type="http://schemas.openxmlformats.org/officeDocument/2006/relationships/hyperlink" Target="html/replays/CRUZBOT/00270-CRUZ_POSH.REP" TargetMode="External"/><Relationship Id="rId160" Type="http://schemas.openxmlformats.org/officeDocument/2006/relationships/printerSettings" Target="../printerSettings/printerSettings1.bin"/><Relationship Id="rId22" Type="http://schemas.openxmlformats.org/officeDocument/2006/relationships/hyperlink" Target="html/replays/POSH-CORE/00049-POSH_IRON.REP" TargetMode="External"/><Relationship Id="rId27" Type="http://schemas.openxmlformats.org/officeDocument/2006/relationships/hyperlink" Target="html/replays/ZZZKBOT/00053-ZZZK_POSH.REP" TargetMode="External"/><Relationship Id="rId43" Type="http://schemas.openxmlformats.org/officeDocument/2006/relationships/hyperlink" Target="html/replays/ZZZKBOT/00098-ZZZK_POSH.REP" TargetMode="External"/><Relationship Id="rId48" Type="http://schemas.openxmlformats.org/officeDocument/2006/relationships/hyperlink" Target="html/replays/POSH-CORE/00136-POSH_MEGA.REP" TargetMode="External"/><Relationship Id="rId64" Type="http://schemas.openxmlformats.org/officeDocument/2006/relationships/hyperlink" Target="html/replays/POSH-CORE/00181-POSH_MEGA.REP" TargetMode="External"/><Relationship Id="rId69" Type="http://schemas.openxmlformats.org/officeDocument/2006/relationships/hyperlink" Target="html/replays/IRON/00184-IRON_POSH.REP" TargetMode="External"/><Relationship Id="rId113" Type="http://schemas.openxmlformats.org/officeDocument/2006/relationships/hyperlink" Target="html/replays/MEGABOT/00316-MEGA_POSH.REP" TargetMode="External"/><Relationship Id="rId118" Type="http://schemas.openxmlformats.org/officeDocument/2006/relationships/hyperlink" Target="html/replays/POSH-CORE/00318-POSH_ICEB.REP" TargetMode="External"/><Relationship Id="rId134" Type="http://schemas.openxmlformats.org/officeDocument/2006/relationships/hyperlink" Target="html/replays/POSH-CORE/00362-POSH_XELN.REP" TargetMode="External"/><Relationship Id="rId139" Type="http://schemas.openxmlformats.org/officeDocument/2006/relationships/hyperlink" Target="html/replays/LETABOT/00365-LETA_POSH.REP" TargetMode="External"/><Relationship Id="rId80" Type="http://schemas.openxmlformats.org/officeDocument/2006/relationships/hyperlink" Target="html/replays/POSH-CORE/00226-POSH_MEGA.REP" TargetMode="External"/><Relationship Id="rId85" Type="http://schemas.openxmlformats.org/officeDocument/2006/relationships/hyperlink" Target="html/replays/IRON/00229-IRON_POSH.REP" TargetMode="External"/><Relationship Id="rId150" Type="http://schemas.openxmlformats.org/officeDocument/2006/relationships/hyperlink" Target="html/replays/POSH-CORE/00051-POSH_ORIT.REP" TargetMode="External"/><Relationship Id="rId155" Type="http://schemas.openxmlformats.org/officeDocument/2006/relationships/hyperlink" Target="html/replays/ORITAKA/00141-ORIT_POSH.REP" TargetMode="External"/><Relationship Id="rId12" Type="http://schemas.openxmlformats.org/officeDocument/2006/relationships/hyperlink" Target="html/replays/POSH-CORE/00005-POSH_LETA.REP" TargetMode="External"/><Relationship Id="rId17" Type="http://schemas.openxmlformats.org/officeDocument/2006/relationships/hyperlink" Target="html/replays/XELNAGA/00047-XELN_POSH.REP" TargetMode="External"/><Relationship Id="rId33" Type="http://schemas.openxmlformats.org/officeDocument/2006/relationships/hyperlink" Target="html/replays/XELNAGA/00092-XELN_POSH.REP" TargetMode="External"/><Relationship Id="rId38" Type="http://schemas.openxmlformats.org/officeDocument/2006/relationships/hyperlink" Target="html/replays/POSH-CORE/00094-POSH_IRON.REP" TargetMode="External"/><Relationship Id="rId59" Type="http://schemas.openxmlformats.org/officeDocument/2006/relationships/hyperlink" Target="html/replays/ZZZKBOT/00143-ZZZK_POSH.REP" TargetMode="External"/><Relationship Id="rId103" Type="http://schemas.openxmlformats.org/officeDocument/2006/relationships/hyperlink" Target="html/replays/IRON/00274-IRON_POSH.REP" TargetMode="External"/><Relationship Id="rId108" Type="http://schemas.openxmlformats.org/officeDocument/2006/relationships/hyperlink" Target="html/replays/POSH-CORE/00276-POSH_ORIT.REP" TargetMode="External"/><Relationship Id="rId124" Type="http://schemas.openxmlformats.org/officeDocument/2006/relationships/hyperlink" Target="html/replays/POSH-CORE/00321-POSH_ORIT.REP" TargetMode="External"/><Relationship Id="rId129" Type="http://schemas.openxmlformats.org/officeDocument/2006/relationships/hyperlink" Target="html/replays/CRUZBOT/00360-CRUZ_POSH.REP" TargetMode="External"/><Relationship Id="rId20" Type="http://schemas.openxmlformats.org/officeDocument/2006/relationships/hyperlink" Target="html/replays/POSH-CORE/00048-POSH_ICEB.REP" TargetMode="External"/><Relationship Id="rId41" Type="http://schemas.openxmlformats.org/officeDocument/2006/relationships/hyperlink" Target="html/replays/CIMEX/00097-CIME_POSH.REP" TargetMode="External"/><Relationship Id="rId54" Type="http://schemas.openxmlformats.org/officeDocument/2006/relationships/hyperlink" Target="html/replays/POSH-CORE/00139-POSH_IRON.REP" TargetMode="External"/><Relationship Id="rId62" Type="http://schemas.openxmlformats.org/officeDocument/2006/relationships/hyperlink" Target="html/replays/POSH-CORE/00180-POSH_CRUZ.REP" TargetMode="External"/><Relationship Id="rId70" Type="http://schemas.openxmlformats.org/officeDocument/2006/relationships/hyperlink" Target="html/replays/POSH-CORE/00184-POSH_IRON.REP" TargetMode="External"/><Relationship Id="rId75" Type="http://schemas.openxmlformats.org/officeDocument/2006/relationships/hyperlink" Target="html/replays/ZZZKBOT/00188-ZZZK_POSH.REP" TargetMode="External"/><Relationship Id="rId83" Type="http://schemas.openxmlformats.org/officeDocument/2006/relationships/hyperlink" Target="html/replays/ICEBOT/00228-ICEB_POSH.REP" TargetMode="External"/><Relationship Id="rId88" Type="http://schemas.openxmlformats.org/officeDocument/2006/relationships/hyperlink" Target="html/replays/POSH-CORE/00230-POSH_LETA.REP" TargetMode="External"/><Relationship Id="rId91" Type="http://schemas.openxmlformats.org/officeDocument/2006/relationships/hyperlink" Target="html/replays/CIMEX/00232-CIME_POSH.REP" TargetMode="External"/><Relationship Id="rId96" Type="http://schemas.openxmlformats.org/officeDocument/2006/relationships/hyperlink" Target="html/replays/POSH-CORE/00270-POSH_CRUZ.REP" TargetMode="External"/><Relationship Id="rId111" Type="http://schemas.openxmlformats.org/officeDocument/2006/relationships/hyperlink" Target="html/replays/CRUZBOT/00315-CRUZ_POSH.REP" TargetMode="External"/><Relationship Id="rId132" Type="http://schemas.openxmlformats.org/officeDocument/2006/relationships/hyperlink" Target="html/replays/POSH-CORE/00361-POSH_MEGA.REP" TargetMode="External"/><Relationship Id="rId140" Type="http://schemas.openxmlformats.org/officeDocument/2006/relationships/hyperlink" Target="html/replays/POSH-CORE/00365-POSH_LETA.REP" TargetMode="External"/><Relationship Id="rId145" Type="http://schemas.openxmlformats.org/officeDocument/2006/relationships/hyperlink" Target="html/replays/POSH-CORE/00006-POSH_ORIT.REP" TargetMode="External"/><Relationship Id="rId153" Type="http://schemas.openxmlformats.org/officeDocument/2006/relationships/hyperlink" Target="html/replays/ORITAKA/00096-ORIT_POSH.REP" TargetMode="External"/><Relationship Id="rId161" Type="http://schemas.openxmlformats.org/officeDocument/2006/relationships/drawing" Target="../drawings/drawing1.xml"/><Relationship Id="rId1" Type="http://schemas.openxmlformats.org/officeDocument/2006/relationships/hyperlink" Target="html/replays/CRUZBOT/00000-CRUZ_POSH.REP" TargetMode="External"/><Relationship Id="rId6" Type="http://schemas.openxmlformats.org/officeDocument/2006/relationships/hyperlink" Target="html/replays/POSH-CORE/00002-POSH_XELN.REP" TargetMode="External"/><Relationship Id="rId15" Type="http://schemas.openxmlformats.org/officeDocument/2006/relationships/hyperlink" Target="html/replays/CRUZBOT/00045-CRUZ_POSH.REP" TargetMode="External"/><Relationship Id="rId23" Type="http://schemas.openxmlformats.org/officeDocument/2006/relationships/hyperlink" Target="html/replays/LETABOT/00050-LETA_POSH.REP" TargetMode="External"/><Relationship Id="rId28" Type="http://schemas.openxmlformats.org/officeDocument/2006/relationships/hyperlink" Target="html/replays/POSH-CORE/00053-POSH_ZZZK.REP" TargetMode="External"/><Relationship Id="rId36" Type="http://schemas.openxmlformats.org/officeDocument/2006/relationships/hyperlink" Target="html/replays/POSH-CORE/00093-POSH_ICEB.REP" TargetMode="External"/><Relationship Id="rId49" Type="http://schemas.openxmlformats.org/officeDocument/2006/relationships/hyperlink" Target="html/replays/XELNAGA/00137-XELN_POSH.REP" TargetMode="External"/><Relationship Id="rId57" Type="http://schemas.openxmlformats.org/officeDocument/2006/relationships/hyperlink" Target="html/replays/CIMEX/00142-CIME_POSH.REP" TargetMode="External"/><Relationship Id="rId106" Type="http://schemas.openxmlformats.org/officeDocument/2006/relationships/hyperlink" Target="html/replays/POSH-CORE/00275-POSH_LETA.REP" TargetMode="External"/><Relationship Id="rId114" Type="http://schemas.openxmlformats.org/officeDocument/2006/relationships/hyperlink" Target="html/replays/POSH-CORE/00316-POSH_MEGA.REP" TargetMode="External"/><Relationship Id="rId119" Type="http://schemas.openxmlformats.org/officeDocument/2006/relationships/hyperlink" Target="html/replays/IRON/00319-IRON_POSH.REP" TargetMode="External"/><Relationship Id="rId127" Type="http://schemas.openxmlformats.org/officeDocument/2006/relationships/hyperlink" Target="html/replays/ZZZKBOT/00323-ZZZK_POSH.REP" TargetMode="External"/><Relationship Id="rId10" Type="http://schemas.openxmlformats.org/officeDocument/2006/relationships/hyperlink" Target="html/replays/POSH-CORE/00004-POSH_IRON.REP" TargetMode="External"/><Relationship Id="rId31" Type="http://schemas.openxmlformats.org/officeDocument/2006/relationships/hyperlink" Target="html/replays/MEGABOT/00091-MEGA_POSH.REP" TargetMode="External"/><Relationship Id="rId44" Type="http://schemas.openxmlformats.org/officeDocument/2006/relationships/hyperlink" Target="html/replays/POSH-CORE/00098-POSH_ZZZK.REP" TargetMode="External"/><Relationship Id="rId52" Type="http://schemas.openxmlformats.org/officeDocument/2006/relationships/hyperlink" Target="html/replays/POSH-CORE/00138-POSH_ICEB.REP" TargetMode="External"/><Relationship Id="rId60" Type="http://schemas.openxmlformats.org/officeDocument/2006/relationships/hyperlink" Target="html/replays/POSH-CORE/00143-POSH_ZZZK.REP" TargetMode="External"/><Relationship Id="rId65" Type="http://schemas.openxmlformats.org/officeDocument/2006/relationships/hyperlink" Target="html/replays/XELNAGA/00182-XELN_POSH.REP" TargetMode="External"/><Relationship Id="rId73" Type="http://schemas.openxmlformats.org/officeDocument/2006/relationships/hyperlink" Target="html/replays/CIMEX/00187-CIME_POSH.REP" TargetMode="External"/><Relationship Id="rId78" Type="http://schemas.openxmlformats.org/officeDocument/2006/relationships/hyperlink" Target="html/replays/POSH-CORE/00225-POSH_CRUZ.REP" TargetMode="External"/><Relationship Id="rId81" Type="http://schemas.openxmlformats.org/officeDocument/2006/relationships/hyperlink" Target="html/replays/XELNAGA/00227-XELN_POSH.REP" TargetMode="External"/><Relationship Id="rId86" Type="http://schemas.openxmlformats.org/officeDocument/2006/relationships/hyperlink" Target="html/replays/POSH-CORE/00229-POSH_IRON.REP" TargetMode="External"/><Relationship Id="rId94" Type="http://schemas.openxmlformats.org/officeDocument/2006/relationships/hyperlink" Target="html/replays/POSH-CORE/00233-POSH_ZZZK.REP" TargetMode="External"/><Relationship Id="rId99" Type="http://schemas.openxmlformats.org/officeDocument/2006/relationships/hyperlink" Target="html/replays/XELNAGA/00272-XELN_POSH.REP" TargetMode="External"/><Relationship Id="rId101" Type="http://schemas.openxmlformats.org/officeDocument/2006/relationships/hyperlink" Target="html/replays/ICEBOT/00273-ICEB_POSH.REP" TargetMode="External"/><Relationship Id="rId122" Type="http://schemas.openxmlformats.org/officeDocument/2006/relationships/hyperlink" Target="html/replays/POSH-CORE/00320-POSH_LETA.REP" TargetMode="External"/><Relationship Id="rId130" Type="http://schemas.openxmlformats.org/officeDocument/2006/relationships/hyperlink" Target="html/replays/POSH-CORE/00360-POSH_CRUZ.REP" TargetMode="External"/><Relationship Id="rId135" Type="http://schemas.openxmlformats.org/officeDocument/2006/relationships/hyperlink" Target="html/replays/ICEBOT/00363-ICEB_POSH.REP" TargetMode="External"/><Relationship Id="rId143" Type="http://schemas.openxmlformats.org/officeDocument/2006/relationships/hyperlink" Target="html/replays/ZZZKBOT/00368-ZZZK_POSH.REP" TargetMode="External"/><Relationship Id="rId148" Type="http://schemas.openxmlformats.org/officeDocument/2006/relationships/hyperlink" Target="html/replays/CIMEX/00007-CIME_POSH.REP" TargetMode="External"/><Relationship Id="rId151" Type="http://schemas.openxmlformats.org/officeDocument/2006/relationships/hyperlink" Target="html/replays/ORITAKA/00051-ORIT_POSH.REP" TargetMode="External"/><Relationship Id="rId156" Type="http://schemas.openxmlformats.org/officeDocument/2006/relationships/hyperlink" Target="html/replays/POSH-CORE/00186-POSH_ORIT.REP" TargetMode="External"/><Relationship Id="rId4" Type="http://schemas.openxmlformats.org/officeDocument/2006/relationships/hyperlink" Target="html/replays/POSH-CORE/00001-POSH_MEGA.REP" TargetMode="External"/><Relationship Id="rId9" Type="http://schemas.openxmlformats.org/officeDocument/2006/relationships/hyperlink" Target="html/replays/IRON/00004-IRON_POSH.REP" TargetMode="External"/><Relationship Id="rId13" Type="http://schemas.openxmlformats.org/officeDocument/2006/relationships/hyperlink" Target="html/replays/ZZZKBOT/00008-ZZZK_POSH.REP" TargetMode="External"/><Relationship Id="rId18" Type="http://schemas.openxmlformats.org/officeDocument/2006/relationships/hyperlink" Target="html/replays/POSH-CORE/00047-POSH_XELN.REP" TargetMode="External"/><Relationship Id="rId39" Type="http://schemas.openxmlformats.org/officeDocument/2006/relationships/hyperlink" Target="html/replays/LETABOT/00095-LETA_POSH.REP" TargetMode="External"/><Relationship Id="rId109" Type="http://schemas.openxmlformats.org/officeDocument/2006/relationships/hyperlink" Target="html/replays/ZZZKBOT/00278-ZZZK_POSH.REP" TargetMode="External"/><Relationship Id="rId34" Type="http://schemas.openxmlformats.org/officeDocument/2006/relationships/hyperlink" Target="html/replays/POSH-CORE/00092-POSH_XELN.REP" TargetMode="External"/><Relationship Id="rId50" Type="http://schemas.openxmlformats.org/officeDocument/2006/relationships/hyperlink" Target="html/replays/POSH-CORE/00137-POSH_XELN.REP" TargetMode="External"/><Relationship Id="rId55" Type="http://schemas.openxmlformats.org/officeDocument/2006/relationships/hyperlink" Target="html/replays/LETABOT/00140-LETA_POSH.REP" TargetMode="External"/><Relationship Id="rId76" Type="http://schemas.openxmlformats.org/officeDocument/2006/relationships/hyperlink" Target="html/replays/POSH-CORE/00188-POSH_ZZZK.REP" TargetMode="External"/><Relationship Id="rId97" Type="http://schemas.openxmlformats.org/officeDocument/2006/relationships/hyperlink" Target="html/replays/MEGABOT/00271-MEGA_POSH.REP" TargetMode="External"/><Relationship Id="rId104" Type="http://schemas.openxmlformats.org/officeDocument/2006/relationships/hyperlink" Target="html/replays/POSH-CORE/00274-POSH_IRON.REP" TargetMode="External"/><Relationship Id="rId120" Type="http://schemas.openxmlformats.org/officeDocument/2006/relationships/hyperlink" Target="html/replays/POSH-CORE/00319-POSH_IRON.REP" TargetMode="External"/><Relationship Id="rId125" Type="http://schemas.openxmlformats.org/officeDocument/2006/relationships/hyperlink" Target="html/replays/CIMEX/00322-CIME_POSH.REP" TargetMode="External"/><Relationship Id="rId141" Type="http://schemas.openxmlformats.org/officeDocument/2006/relationships/hyperlink" Target="html/replays/CIMEX/00367-CIME_POSH.REP" TargetMode="External"/><Relationship Id="rId146" Type="http://schemas.openxmlformats.org/officeDocument/2006/relationships/hyperlink" Target="html/replays/ORITAKA/00006-ORIT_POSH.REP" TargetMode="External"/><Relationship Id="rId7" Type="http://schemas.openxmlformats.org/officeDocument/2006/relationships/hyperlink" Target="html/replays/ICEBOT/00003-ICEB_POSH.REP" TargetMode="External"/><Relationship Id="rId71" Type="http://schemas.openxmlformats.org/officeDocument/2006/relationships/hyperlink" Target="html/replays/LETABOT/00185-LETA_POSH.REP" TargetMode="External"/><Relationship Id="rId92" Type="http://schemas.openxmlformats.org/officeDocument/2006/relationships/hyperlink" Target="html/replays/POSH-CORE/00232-POSH_CIME.REP" TargetMode="External"/><Relationship Id="rId2" Type="http://schemas.openxmlformats.org/officeDocument/2006/relationships/hyperlink" Target="html/replays/POSH-CORE/00000-POSH_CRUZ.REP" TargetMode="External"/><Relationship Id="rId29" Type="http://schemas.openxmlformats.org/officeDocument/2006/relationships/hyperlink" Target="html/replays/CRUZBOT/00090-CRUZ_POSH.REP" TargetMode="External"/><Relationship Id="rId24" Type="http://schemas.openxmlformats.org/officeDocument/2006/relationships/hyperlink" Target="html/replays/POSH-CORE/00050-POSH_LETA.REP" TargetMode="External"/><Relationship Id="rId40" Type="http://schemas.openxmlformats.org/officeDocument/2006/relationships/hyperlink" Target="html/replays/POSH-CORE/00095-POSH_LETA.REP" TargetMode="External"/><Relationship Id="rId45" Type="http://schemas.openxmlformats.org/officeDocument/2006/relationships/hyperlink" Target="html/replays/CRUZBOT/00135-CRUZ_POSH.REP" TargetMode="External"/><Relationship Id="rId66" Type="http://schemas.openxmlformats.org/officeDocument/2006/relationships/hyperlink" Target="html/replays/POSH-CORE/00182-POSH_XELN.REP" TargetMode="External"/><Relationship Id="rId87" Type="http://schemas.openxmlformats.org/officeDocument/2006/relationships/hyperlink" Target="html/replays/LETABOT/00230-LETA_POSH.REP" TargetMode="External"/><Relationship Id="rId110" Type="http://schemas.openxmlformats.org/officeDocument/2006/relationships/hyperlink" Target="html/replays/POSH-CORE/00278-POSH_ZZZK.REP" TargetMode="External"/><Relationship Id="rId115" Type="http://schemas.openxmlformats.org/officeDocument/2006/relationships/hyperlink" Target="html/replays/XELNAGA/00317-XELN_POSH.REP" TargetMode="External"/><Relationship Id="rId131" Type="http://schemas.openxmlformats.org/officeDocument/2006/relationships/hyperlink" Target="html/replays/MEGABOT/00361-MEGA_POSH.REP" TargetMode="External"/><Relationship Id="rId136" Type="http://schemas.openxmlformats.org/officeDocument/2006/relationships/hyperlink" Target="html/replays/POSH-CORE/00363-POSH_ICEB.REP" TargetMode="External"/><Relationship Id="rId157" Type="http://schemas.openxmlformats.org/officeDocument/2006/relationships/hyperlink" Target="html/replays/ORITAKA/00186-ORIT_POSH.REP" TargetMode="External"/><Relationship Id="rId61" Type="http://schemas.openxmlformats.org/officeDocument/2006/relationships/hyperlink" Target="html/replays/CRUZBOT/00180-CRUZ_POSH.REP" TargetMode="External"/><Relationship Id="rId82" Type="http://schemas.openxmlformats.org/officeDocument/2006/relationships/hyperlink" Target="html/replays/POSH-CORE/00227-POSH_XELN.REP" TargetMode="External"/><Relationship Id="rId152" Type="http://schemas.openxmlformats.org/officeDocument/2006/relationships/hyperlink" Target="html/replays/POSH-CORE/00096-POSH_ORIT.REP" TargetMode="External"/><Relationship Id="rId19" Type="http://schemas.openxmlformats.org/officeDocument/2006/relationships/hyperlink" Target="html/replays/ICEBOT/00048-ICEB_POSH.REP" TargetMode="External"/><Relationship Id="rId14" Type="http://schemas.openxmlformats.org/officeDocument/2006/relationships/hyperlink" Target="html/replays/POSH-CORE/00008-POSH_ZZZK.REP" TargetMode="External"/><Relationship Id="rId30" Type="http://schemas.openxmlformats.org/officeDocument/2006/relationships/hyperlink" Target="html/replays/POSH-CORE/00090-POSH_CRUZ.REP" TargetMode="External"/><Relationship Id="rId35" Type="http://schemas.openxmlformats.org/officeDocument/2006/relationships/hyperlink" Target="html/replays/ICEBOT/00093-ICEB_POSH.REP" TargetMode="External"/><Relationship Id="rId56" Type="http://schemas.openxmlformats.org/officeDocument/2006/relationships/hyperlink" Target="html/replays/POSH-CORE/00140-POSH_LETA.REP" TargetMode="External"/><Relationship Id="rId77" Type="http://schemas.openxmlformats.org/officeDocument/2006/relationships/hyperlink" Target="html/replays/CRUZBOT/00225-CRUZ_POSH.REP" TargetMode="External"/><Relationship Id="rId100" Type="http://schemas.openxmlformats.org/officeDocument/2006/relationships/hyperlink" Target="html/replays/POSH-CORE/00272-POSH_XELN.REP" TargetMode="External"/><Relationship Id="rId105" Type="http://schemas.openxmlformats.org/officeDocument/2006/relationships/hyperlink" Target="html/replays/LETABOT/00275-LETA_POSH.REP" TargetMode="External"/><Relationship Id="rId126" Type="http://schemas.openxmlformats.org/officeDocument/2006/relationships/hyperlink" Target="html/replays/POSH-CORE/00322-POSH_CIME.REP" TargetMode="External"/><Relationship Id="rId147" Type="http://schemas.openxmlformats.org/officeDocument/2006/relationships/hyperlink" Target="html/replays/POSH-CORE/00007-POSH_CIME.REP" TargetMode="External"/><Relationship Id="rId8" Type="http://schemas.openxmlformats.org/officeDocument/2006/relationships/hyperlink" Target="html/replays/POSH-CORE/00003-POSH_ICEB.REP" TargetMode="External"/><Relationship Id="rId51" Type="http://schemas.openxmlformats.org/officeDocument/2006/relationships/hyperlink" Target="html/replays/ICEBOT/00138-ICEB_POSH.REP" TargetMode="External"/><Relationship Id="rId72" Type="http://schemas.openxmlformats.org/officeDocument/2006/relationships/hyperlink" Target="html/replays/POSH-CORE/00185-POSH_LETA.REP" TargetMode="External"/><Relationship Id="rId93" Type="http://schemas.openxmlformats.org/officeDocument/2006/relationships/hyperlink" Target="html/replays/ZZZKBOT/00233-ZZZK_POSH.REP" TargetMode="External"/><Relationship Id="rId98" Type="http://schemas.openxmlformats.org/officeDocument/2006/relationships/hyperlink" Target="html/replays/POSH-CORE/00271-POSH_MEGA.REP" TargetMode="External"/><Relationship Id="rId121" Type="http://schemas.openxmlformats.org/officeDocument/2006/relationships/hyperlink" Target="html/replays/LETABOT/00320-LETA_POSH.REP" TargetMode="External"/><Relationship Id="rId142" Type="http://schemas.openxmlformats.org/officeDocument/2006/relationships/hyperlink" Target="html/replays/POSH-CORE/00367-POSH_CIME.REP" TargetMode="External"/><Relationship Id="rId3" Type="http://schemas.openxmlformats.org/officeDocument/2006/relationships/hyperlink" Target="html/replays/MEGABOT/00001-MEGA_POSH.REP" TargetMode="External"/><Relationship Id="rId25" Type="http://schemas.openxmlformats.org/officeDocument/2006/relationships/hyperlink" Target="html/replays/CIMEX/00052-CIME_POSH.REP" TargetMode="External"/><Relationship Id="rId46" Type="http://schemas.openxmlformats.org/officeDocument/2006/relationships/hyperlink" Target="html/replays/POSH-CORE/00135-POSH_CRUZ.REP" TargetMode="External"/><Relationship Id="rId67" Type="http://schemas.openxmlformats.org/officeDocument/2006/relationships/hyperlink" Target="html/replays/ICEBOT/00183-ICEB_POSH.REP" TargetMode="External"/><Relationship Id="rId116" Type="http://schemas.openxmlformats.org/officeDocument/2006/relationships/hyperlink" Target="html/replays/POSH-CORE/00317-POSH_XELN.REP" TargetMode="External"/><Relationship Id="rId137" Type="http://schemas.openxmlformats.org/officeDocument/2006/relationships/hyperlink" Target="html/replays/IRON/00364-IRON_POSH.REP" TargetMode="External"/><Relationship Id="rId158" Type="http://schemas.openxmlformats.org/officeDocument/2006/relationships/hyperlink" Target="html/replays/POSH-CORE/00366-POSH_ORIT.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8A81-C279-40E8-A672-2309C37F83C5}">
  <dimension ref="A1:BN170"/>
  <sheetViews>
    <sheetView tabSelected="1" topLeftCell="A46" zoomScale="85" zoomScaleNormal="85" workbookViewId="0">
      <selection activeCell="V60" sqref="V60"/>
    </sheetView>
  </sheetViews>
  <sheetFormatPr defaultRowHeight="15" x14ac:dyDescent="0.25"/>
  <cols>
    <col min="1" max="1" width="14" customWidth="1"/>
    <col min="2" max="2" width="11" customWidth="1"/>
    <col min="3" max="3" width="10.140625" bestFit="1" customWidth="1"/>
    <col min="6" max="6" width="11.140625" customWidth="1"/>
    <col min="18" max="19" width="11" bestFit="1" customWidth="1"/>
    <col min="20" max="20" width="11.5703125" customWidth="1"/>
    <col min="21" max="21" width="11.5703125" bestFit="1" customWidth="1"/>
    <col min="22" max="22" width="15" customWidth="1"/>
    <col min="23" max="23" width="14.140625" bestFit="1" customWidth="1"/>
    <col min="26" max="26" width="12.7109375" bestFit="1" customWidth="1"/>
  </cols>
  <sheetData>
    <row r="1" spans="1:66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V1" s="4" t="s">
        <v>53</v>
      </c>
      <c r="W1" s="4" t="s">
        <v>54</v>
      </c>
      <c r="X1" s="4" t="s">
        <v>55</v>
      </c>
      <c r="Y1" s="4" t="s">
        <v>56</v>
      </c>
      <c r="Z1" s="4" t="s">
        <v>57</v>
      </c>
      <c r="AA1" s="4" t="s">
        <v>58</v>
      </c>
      <c r="AB1" s="4" t="s">
        <v>59</v>
      </c>
      <c r="AC1" s="4" t="s">
        <v>3</v>
      </c>
      <c r="AD1" s="4" t="s">
        <v>4</v>
      </c>
    </row>
    <row r="2" spans="1:66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V2" s="5" t="s">
        <v>39</v>
      </c>
      <c r="W2" s="6">
        <v>1800</v>
      </c>
      <c r="X2" s="6">
        <v>1574</v>
      </c>
      <c r="Y2" s="6">
        <v>226</v>
      </c>
      <c r="Z2" s="14">
        <v>87.44</v>
      </c>
      <c r="AA2" s="7">
        <v>0.5180555555555556</v>
      </c>
      <c r="AB2" s="6">
        <v>6</v>
      </c>
      <c r="AC2" s="6">
        <v>5</v>
      </c>
      <c r="AD2" s="6">
        <v>4</v>
      </c>
    </row>
    <row r="3" spans="1:66" x14ac:dyDescent="0.25">
      <c r="A3" s="2"/>
      <c r="B3" s="2"/>
      <c r="C3" s="2"/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s="8" t="s">
        <v>50</v>
      </c>
      <c r="W3" s="6">
        <v>1799</v>
      </c>
      <c r="X3" s="6">
        <v>1530</v>
      </c>
      <c r="Y3" s="6">
        <v>269</v>
      </c>
      <c r="Z3" s="14">
        <v>85.05</v>
      </c>
      <c r="AA3" s="7">
        <v>0.28125</v>
      </c>
      <c r="AB3" s="6">
        <v>3</v>
      </c>
      <c r="AC3" s="6">
        <v>0</v>
      </c>
      <c r="AD3" s="6">
        <v>0</v>
      </c>
    </row>
    <row r="4" spans="1:66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V4" s="8" t="s">
        <v>49</v>
      </c>
      <c r="W4" s="6">
        <v>1799</v>
      </c>
      <c r="X4" s="6">
        <v>1488</v>
      </c>
      <c r="Y4" s="6">
        <v>311</v>
      </c>
      <c r="Z4" s="14">
        <v>82.71</v>
      </c>
      <c r="AA4" s="7">
        <v>0.52847222222222223</v>
      </c>
      <c r="AB4" s="6">
        <v>0</v>
      </c>
      <c r="AC4" s="6">
        <v>0</v>
      </c>
      <c r="AD4" s="6">
        <v>0</v>
      </c>
    </row>
    <row r="5" spans="1:66" x14ac:dyDescent="0.25">
      <c r="A5" s="2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V5" s="5" t="s">
        <v>40</v>
      </c>
      <c r="W5" s="6">
        <v>1796</v>
      </c>
      <c r="X5" s="6">
        <v>1329</v>
      </c>
      <c r="Y5" s="6">
        <v>467</v>
      </c>
      <c r="Z5" s="14">
        <v>74</v>
      </c>
      <c r="AA5" s="7">
        <v>0.60138888888888886</v>
      </c>
      <c r="AB5" s="6">
        <v>43</v>
      </c>
      <c r="AC5" s="6">
        <v>0</v>
      </c>
      <c r="AD5" s="6">
        <v>2</v>
      </c>
    </row>
    <row r="6" spans="1:66" x14ac:dyDescent="0.25">
      <c r="A6" s="2"/>
      <c r="B6" s="2"/>
      <c r="C6" s="2"/>
      <c r="D6" s="2"/>
      <c r="E6" s="2"/>
      <c r="F6" s="2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V6" s="9" t="s">
        <v>21</v>
      </c>
      <c r="W6" s="6">
        <v>1800</v>
      </c>
      <c r="X6" s="6">
        <v>1267</v>
      </c>
      <c r="Y6" s="6">
        <v>533</v>
      </c>
      <c r="Z6" s="14">
        <v>70.39</v>
      </c>
      <c r="AA6" s="7">
        <v>0.42569444444444443</v>
      </c>
      <c r="AB6" s="6">
        <v>29</v>
      </c>
      <c r="AC6" s="6">
        <v>1</v>
      </c>
      <c r="AD6" s="6">
        <v>7</v>
      </c>
    </row>
    <row r="7" spans="1:66" x14ac:dyDescent="0.25">
      <c r="A7" s="2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V7" s="10" t="s">
        <v>35</v>
      </c>
      <c r="W7" s="6">
        <v>1799</v>
      </c>
      <c r="X7" s="6">
        <v>1161</v>
      </c>
      <c r="Y7" s="6">
        <v>638</v>
      </c>
      <c r="Z7" s="14">
        <v>64.540000000000006</v>
      </c>
      <c r="AA7" s="7">
        <v>0.70763888888888893</v>
      </c>
      <c r="AB7" s="6">
        <v>3</v>
      </c>
      <c r="AC7" s="6">
        <v>57</v>
      </c>
      <c r="AD7" s="6">
        <v>73</v>
      </c>
    </row>
    <row r="8" spans="1:66" x14ac:dyDescent="0.25">
      <c r="A8" s="2"/>
      <c r="B8" s="2"/>
      <c r="C8" s="2"/>
      <c r="D8" s="2"/>
      <c r="E8" s="2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8" t="s">
        <v>48</v>
      </c>
      <c r="W8" s="6">
        <v>1786</v>
      </c>
      <c r="X8" s="6">
        <v>1106</v>
      </c>
      <c r="Y8" s="6">
        <v>680</v>
      </c>
      <c r="Z8" s="14">
        <v>61.93</v>
      </c>
      <c r="AA8" s="7">
        <v>0.64027777777777783</v>
      </c>
      <c r="AB8" s="6">
        <v>14</v>
      </c>
      <c r="AC8" s="6">
        <v>1</v>
      </c>
      <c r="AD8" s="6">
        <v>27</v>
      </c>
      <c r="AW8" s="39"/>
      <c r="AX8" s="40"/>
      <c r="AY8" s="40"/>
      <c r="AZ8" s="39"/>
      <c r="BA8" s="39"/>
      <c r="BB8" s="39"/>
      <c r="BC8" s="41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</row>
    <row r="9" spans="1:66" x14ac:dyDescent="0.25">
      <c r="A9" s="2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10" t="s">
        <v>22</v>
      </c>
      <c r="W9" s="6">
        <v>1800</v>
      </c>
      <c r="X9" s="6">
        <v>1102</v>
      </c>
      <c r="Y9" s="6">
        <v>698</v>
      </c>
      <c r="Z9" s="14">
        <v>61.22</v>
      </c>
      <c r="AA9" s="7">
        <v>0.57708333333333328</v>
      </c>
      <c r="AB9" s="6">
        <v>35</v>
      </c>
      <c r="AC9" s="6">
        <v>0</v>
      </c>
      <c r="AD9" s="6">
        <v>0</v>
      </c>
      <c r="AW9" s="39"/>
      <c r="AX9" s="40"/>
      <c r="AY9" s="40"/>
      <c r="AZ9" s="39"/>
      <c r="BA9" s="39"/>
      <c r="BB9" s="39"/>
      <c r="BC9" s="41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</row>
    <row r="10" spans="1:66" x14ac:dyDescent="0.25">
      <c r="A10" s="2"/>
      <c r="B10" s="2"/>
      <c r="C10" s="2"/>
      <c r="D10" s="2"/>
      <c r="E10" s="2"/>
      <c r="F10" s="2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10" t="s">
        <v>27</v>
      </c>
      <c r="W10" s="6">
        <v>1799</v>
      </c>
      <c r="X10" s="6">
        <v>1051</v>
      </c>
      <c r="Y10" s="6">
        <v>748</v>
      </c>
      <c r="Z10" s="14">
        <v>58.42</v>
      </c>
      <c r="AA10" s="7">
        <v>0.51736111111111105</v>
      </c>
      <c r="AB10" s="6">
        <v>25</v>
      </c>
      <c r="AC10" s="6">
        <v>177</v>
      </c>
      <c r="AD10" s="6">
        <v>128</v>
      </c>
      <c r="AW10" s="39"/>
      <c r="AX10" s="40"/>
      <c r="AY10" s="40"/>
      <c r="AZ10" s="39"/>
      <c r="BA10" s="39"/>
      <c r="BB10" s="39"/>
      <c r="BC10" s="41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</row>
    <row r="11" spans="1:66" x14ac:dyDescent="0.25">
      <c r="A11" s="2"/>
      <c r="B11" s="2"/>
      <c r="C11" s="2"/>
      <c r="D11" s="2"/>
      <c r="E11" s="2"/>
      <c r="F11" s="2"/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5" t="s">
        <v>37</v>
      </c>
      <c r="W11" s="6">
        <v>1797</v>
      </c>
      <c r="X11" s="6">
        <v>1032</v>
      </c>
      <c r="Y11" s="6">
        <v>765</v>
      </c>
      <c r="Z11" s="14">
        <v>57.43</v>
      </c>
      <c r="AA11" s="7">
        <v>0.62222222222222223</v>
      </c>
      <c r="AB11" s="6">
        <v>13</v>
      </c>
      <c r="AC11" s="6">
        <v>42</v>
      </c>
      <c r="AD11" s="6">
        <v>2</v>
      </c>
      <c r="AW11" s="39"/>
      <c r="AX11" s="40"/>
      <c r="AY11" s="40"/>
      <c r="AZ11" s="39"/>
      <c r="BA11" s="39"/>
      <c r="BB11" s="39"/>
      <c r="BC11" s="41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</row>
    <row r="12" spans="1:66" x14ac:dyDescent="0.25">
      <c r="A12" s="2"/>
      <c r="B12" s="2"/>
      <c r="C12" s="2"/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8" t="s">
        <v>47</v>
      </c>
      <c r="W12" s="6">
        <v>1799</v>
      </c>
      <c r="X12" s="6">
        <v>1030</v>
      </c>
      <c r="Y12" s="6">
        <v>769</v>
      </c>
      <c r="Z12" s="14">
        <v>57.25</v>
      </c>
      <c r="AA12" s="7">
        <v>0.49027777777777781</v>
      </c>
      <c r="AB12" s="6">
        <v>3</v>
      </c>
      <c r="AC12" s="6">
        <v>0</v>
      </c>
      <c r="AD12" s="6">
        <v>77</v>
      </c>
      <c r="AW12" s="39"/>
      <c r="AX12" s="40"/>
      <c r="AY12" s="40"/>
      <c r="AZ12" s="39"/>
      <c r="BA12" s="39"/>
      <c r="BB12" s="39"/>
      <c r="BC12" s="41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</row>
    <row r="13" spans="1:66" x14ac:dyDescent="0.25">
      <c r="A13" s="2"/>
      <c r="B13" s="2"/>
      <c r="C13" s="2"/>
      <c r="D13" s="2"/>
      <c r="E13" s="2"/>
      <c r="F13" s="2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V13" s="10" t="s">
        <v>33</v>
      </c>
      <c r="W13" s="6">
        <v>1799</v>
      </c>
      <c r="X13" s="6">
        <v>1025</v>
      </c>
      <c r="Y13" s="6">
        <v>774</v>
      </c>
      <c r="Z13" s="14">
        <v>56.98</v>
      </c>
      <c r="AA13" s="7">
        <v>0.63541666666666663</v>
      </c>
      <c r="AB13" s="6">
        <v>59</v>
      </c>
      <c r="AC13" s="6">
        <v>121</v>
      </c>
      <c r="AD13" s="6">
        <v>0</v>
      </c>
      <c r="AW13" s="39"/>
      <c r="AX13" s="40"/>
      <c r="AY13" s="40"/>
      <c r="AZ13" s="39"/>
      <c r="BA13" s="39"/>
      <c r="BB13" s="39"/>
      <c r="BC13" s="41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x14ac:dyDescent="0.25">
      <c r="A14" s="2"/>
      <c r="B14" s="2"/>
      <c r="C14" s="2"/>
      <c r="D14" s="2"/>
      <c r="E14" s="2"/>
      <c r="F14" s="2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V14" s="10" t="s">
        <v>31</v>
      </c>
      <c r="W14" s="6">
        <v>1799</v>
      </c>
      <c r="X14" s="6">
        <v>990</v>
      </c>
      <c r="Y14" s="6">
        <v>809</v>
      </c>
      <c r="Z14" s="14">
        <v>55.03</v>
      </c>
      <c r="AA14" s="7">
        <v>0.47291666666666665</v>
      </c>
      <c r="AB14" s="6">
        <v>20</v>
      </c>
      <c r="AC14" s="6">
        <v>0</v>
      </c>
      <c r="AD14" s="6">
        <v>4</v>
      </c>
      <c r="AW14" s="39"/>
      <c r="AX14" s="40"/>
      <c r="AY14" s="40"/>
      <c r="AZ14" s="39"/>
      <c r="BA14" s="39"/>
      <c r="BB14" s="39"/>
      <c r="BC14" s="41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</row>
    <row r="15" spans="1:66" x14ac:dyDescent="0.25">
      <c r="A15" s="2"/>
      <c r="B15" s="2"/>
      <c r="C15" s="2"/>
      <c r="D15" s="2"/>
      <c r="E15" s="2"/>
      <c r="F15" s="2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V15" s="8" t="s">
        <v>46</v>
      </c>
      <c r="W15" s="6">
        <v>1799</v>
      </c>
      <c r="X15" s="6">
        <v>765</v>
      </c>
      <c r="Y15" s="6">
        <v>1034</v>
      </c>
      <c r="Z15" s="14">
        <v>42.52</v>
      </c>
      <c r="AA15" s="7">
        <v>0.64652777777777781</v>
      </c>
      <c r="AB15" s="6">
        <v>16</v>
      </c>
      <c r="AC15" s="6">
        <v>0</v>
      </c>
      <c r="AD15" s="6">
        <v>0</v>
      </c>
      <c r="AW15" s="39"/>
      <c r="AX15" s="40"/>
      <c r="AY15" s="40"/>
      <c r="AZ15" s="39"/>
      <c r="BA15" s="39"/>
      <c r="BB15" s="39"/>
      <c r="BC15" s="41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</row>
    <row r="16" spans="1:66" x14ac:dyDescent="0.25">
      <c r="A16" s="2"/>
      <c r="B16" s="2"/>
      <c r="C16" s="2"/>
      <c r="D16" s="2"/>
      <c r="E16" s="2"/>
      <c r="F16" s="2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10" t="s">
        <v>29</v>
      </c>
      <c r="W16" s="6">
        <v>1799</v>
      </c>
      <c r="X16" s="6">
        <v>494</v>
      </c>
      <c r="Y16" s="6">
        <v>1305</v>
      </c>
      <c r="Z16" s="14">
        <v>27.46</v>
      </c>
      <c r="AA16" s="7">
        <v>0.52361111111111114</v>
      </c>
      <c r="AB16" s="6">
        <v>28</v>
      </c>
      <c r="AC16" s="6">
        <v>266</v>
      </c>
      <c r="AD16" s="6">
        <v>116</v>
      </c>
      <c r="AW16" s="39"/>
      <c r="AX16" s="40"/>
      <c r="AY16" s="40"/>
      <c r="AZ16" s="39"/>
      <c r="BA16" s="39"/>
      <c r="BB16" s="39"/>
      <c r="BC16" s="41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x14ac:dyDescent="0.25">
      <c r="A17" s="2"/>
      <c r="B17" s="2"/>
      <c r="C17" s="2"/>
      <c r="D17" s="2"/>
      <c r="E17" s="2"/>
      <c r="F17" s="2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V17" s="5" t="s">
        <v>43</v>
      </c>
      <c r="W17" s="6">
        <v>1800</v>
      </c>
      <c r="X17" s="6">
        <v>493</v>
      </c>
      <c r="Y17" s="6">
        <v>1307</v>
      </c>
      <c r="Z17" s="14">
        <v>27.39</v>
      </c>
      <c r="AA17" s="7">
        <v>0.58819444444444446</v>
      </c>
      <c r="AB17" s="6">
        <v>39</v>
      </c>
      <c r="AC17" s="6">
        <v>42</v>
      </c>
      <c r="AD17" s="6">
        <v>1</v>
      </c>
      <c r="AW17" s="39"/>
      <c r="AX17" s="40"/>
      <c r="AY17" s="40"/>
      <c r="AZ17" s="39"/>
      <c r="BA17" s="39"/>
      <c r="BB17" s="39"/>
      <c r="BC17" s="41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x14ac:dyDescent="0.25">
      <c r="A18" s="2"/>
      <c r="B18" s="2"/>
      <c r="C18" s="2"/>
      <c r="D18" s="2"/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5" t="s">
        <v>42</v>
      </c>
      <c r="W18" s="6">
        <v>1799</v>
      </c>
      <c r="X18" s="6">
        <v>404</v>
      </c>
      <c r="Y18" s="6">
        <v>1395</v>
      </c>
      <c r="Z18" s="14">
        <v>22.46</v>
      </c>
      <c r="AA18" s="7">
        <v>0.7006944444444444</v>
      </c>
      <c r="AB18" s="6">
        <v>73</v>
      </c>
      <c r="AC18" s="6">
        <v>2</v>
      </c>
      <c r="AD18" s="6">
        <v>9</v>
      </c>
      <c r="AW18" s="39"/>
      <c r="AX18" s="40"/>
      <c r="AY18" s="40"/>
      <c r="AZ18" s="39"/>
      <c r="BA18" s="39"/>
      <c r="BB18" s="39"/>
      <c r="BC18" s="41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</row>
    <row r="19" spans="1:66" x14ac:dyDescent="0.25">
      <c r="A19" s="2"/>
      <c r="B19" s="2"/>
      <c r="C19" s="2"/>
      <c r="D19" s="2"/>
      <c r="E19" s="2"/>
      <c r="F19" s="2"/>
      <c r="G19" s="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8" t="s">
        <v>45</v>
      </c>
      <c r="W19" s="6">
        <v>1800</v>
      </c>
      <c r="X19" s="6">
        <v>369</v>
      </c>
      <c r="Y19" s="6">
        <v>1431</v>
      </c>
      <c r="Z19" s="14">
        <v>20.5</v>
      </c>
      <c r="AA19" s="7">
        <v>0.61388888888888882</v>
      </c>
      <c r="AB19" s="6">
        <v>83</v>
      </c>
      <c r="AC19" s="6">
        <v>549</v>
      </c>
      <c r="AD19" s="6">
        <v>17</v>
      </c>
      <c r="AW19" s="39"/>
      <c r="AX19" s="40"/>
      <c r="AY19" s="40"/>
      <c r="AZ19" s="39"/>
      <c r="BA19" s="39"/>
      <c r="BB19" s="39"/>
      <c r="BC19" s="41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</row>
    <row r="20" spans="1:66" x14ac:dyDescent="0.25">
      <c r="A20" s="2"/>
      <c r="B20" s="2"/>
      <c r="C20" s="2"/>
      <c r="D20" s="2"/>
      <c r="E20" s="2"/>
      <c r="F20" s="2"/>
      <c r="G20" s="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V20" s="5" t="s">
        <v>41</v>
      </c>
      <c r="W20" s="6">
        <v>1799</v>
      </c>
      <c r="X20" s="6">
        <v>351</v>
      </c>
      <c r="Y20" s="6">
        <v>1448</v>
      </c>
      <c r="Z20" s="14">
        <v>19.510000000000002</v>
      </c>
      <c r="AA20" s="7">
        <v>0.6</v>
      </c>
      <c r="AB20" s="6">
        <v>81</v>
      </c>
      <c r="AC20" s="6">
        <v>0</v>
      </c>
      <c r="AD20" s="6">
        <v>0</v>
      </c>
      <c r="AW20" s="39"/>
      <c r="AX20" s="40"/>
      <c r="AY20" s="40"/>
      <c r="AZ20" s="39"/>
      <c r="BA20" s="39"/>
      <c r="BB20" s="39"/>
      <c r="BC20" s="41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</row>
    <row r="21" spans="1:66" x14ac:dyDescent="0.25">
      <c r="A21" s="2"/>
      <c r="B21" s="2"/>
      <c r="C21" s="2"/>
      <c r="D21" s="2"/>
      <c r="E21" s="2"/>
      <c r="F21" s="2"/>
      <c r="G21" s="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10" t="s">
        <v>25</v>
      </c>
      <c r="W21" s="6">
        <v>1797</v>
      </c>
      <c r="X21" s="6">
        <v>301</v>
      </c>
      <c r="Y21" s="6">
        <v>1496</v>
      </c>
      <c r="Z21" s="14">
        <v>16.75</v>
      </c>
      <c r="AA21" s="7">
        <v>0.66736111111111107</v>
      </c>
      <c r="AB21" s="6">
        <v>101</v>
      </c>
      <c r="AC21" s="6">
        <v>0</v>
      </c>
      <c r="AD21" s="6">
        <v>37</v>
      </c>
      <c r="AW21" s="39"/>
      <c r="AX21" s="40"/>
      <c r="AY21" s="40"/>
      <c r="AZ21" s="39"/>
      <c r="BA21" s="39"/>
      <c r="BB21" s="39"/>
      <c r="BC21" s="41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</row>
    <row r="22" spans="1:66" x14ac:dyDescent="0.25">
      <c r="A22" s="2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5" t="s">
        <v>44</v>
      </c>
      <c r="W22" s="6">
        <v>1799</v>
      </c>
      <c r="X22" s="6">
        <v>20</v>
      </c>
      <c r="Y22" s="6">
        <v>1779</v>
      </c>
      <c r="Z22" s="14">
        <v>1.1100000000000001</v>
      </c>
      <c r="AA22" s="7">
        <v>0.3430555555555555</v>
      </c>
      <c r="AB22" s="6">
        <v>32</v>
      </c>
      <c r="AC22" s="6">
        <v>0</v>
      </c>
      <c r="AD22" s="6">
        <v>0</v>
      </c>
      <c r="AW22" s="39"/>
      <c r="AX22" s="40"/>
      <c r="AY22" s="40"/>
      <c r="AZ22" s="39"/>
      <c r="BA22" s="39"/>
      <c r="BB22" s="39"/>
      <c r="BC22" s="41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</row>
    <row r="23" spans="1:66" x14ac:dyDescent="0.25">
      <c r="A23" s="2"/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V23" s="11" t="s">
        <v>60</v>
      </c>
      <c r="W23" s="12">
        <v>18882</v>
      </c>
      <c r="X23" s="12">
        <v>18882</v>
      </c>
      <c r="Y23" s="12">
        <v>18882</v>
      </c>
      <c r="Z23" s="15">
        <f>SUM(Z2:Z22)/20</f>
        <v>52.504499999999993</v>
      </c>
      <c r="AA23" s="13">
        <v>0.55694444444444446</v>
      </c>
      <c r="AB23" s="12">
        <v>353</v>
      </c>
      <c r="AC23" s="12">
        <v>1263</v>
      </c>
      <c r="AD23" s="12">
        <v>504</v>
      </c>
      <c r="AW23" s="2"/>
      <c r="AX23" s="2"/>
      <c r="AY23" s="2"/>
      <c r="AZ23" s="2"/>
      <c r="BA23" s="2"/>
      <c r="BB23" s="2"/>
      <c r="BC23" s="3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x14ac:dyDescent="0.25">
      <c r="A24" s="2"/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AW24" s="2"/>
      <c r="AX24" s="2"/>
      <c r="AY24" s="2"/>
      <c r="AZ24" s="2"/>
      <c r="BA24" s="2"/>
      <c r="BB24" s="2"/>
      <c r="BC24" s="3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ht="21.75" thickBot="1" x14ac:dyDescent="0.3">
      <c r="A25" s="2"/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V25" s="16" t="s">
        <v>53</v>
      </c>
      <c r="W25" s="17" t="s">
        <v>54</v>
      </c>
      <c r="X25" s="17" t="s">
        <v>55</v>
      </c>
      <c r="Y25" s="17" t="s">
        <v>56</v>
      </c>
      <c r="Z25" s="17" t="s">
        <v>57</v>
      </c>
      <c r="AA25" s="17" t="s">
        <v>58</v>
      </c>
      <c r="AB25" s="17" t="s">
        <v>61</v>
      </c>
      <c r="AC25" s="17" t="s">
        <v>3</v>
      </c>
      <c r="AD25" s="18" t="s">
        <v>62</v>
      </c>
      <c r="AW25" s="2"/>
      <c r="AX25" s="2"/>
      <c r="AY25" s="2"/>
      <c r="AZ25" s="2"/>
      <c r="BA25" s="2"/>
      <c r="BB25" s="2"/>
      <c r="BC25" s="3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x14ac:dyDescent="0.25">
      <c r="A26" s="2"/>
      <c r="B26" s="2"/>
      <c r="C26" s="2"/>
      <c r="D26" s="2"/>
      <c r="E26" s="2"/>
      <c r="F26" s="2"/>
      <c r="G26" s="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V26" s="21" t="s">
        <v>50</v>
      </c>
      <c r="W26" s="22">
        <v>80</v>
      </c>
      <c r="X26" s="22">
        <v>73</v>
      </c>
      <c r="Y26" s="22">
        <v>7</v>
      </c>
      <c r="Z26" s="22">
        <v>91.25</v>
      </c>
      <c r="AA26" s="23">
        <v>0.2673611111111111</v>
      </c>
      <c r="AB26" s="22">
        <v>0</v>
      </c>
      <c r="AC26" s="22">
        <v>0</v>
      </c>
      <c r="AD26" s="22">
        <v>0</v>
      </c>
      <c r="AW26" s="2"/>
      <c r="AX26" s="2"/>
      <c r="AY26" s="2"/>
      <c r="AZ26" s="2"/>
      <c r="BA26" s="2"/>
      <c r="BB26" s="2"/>
      <c r="BC26" s="3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x14ac:dyDescent="0.25">
      <c r="A27" s="2"/>
      <c r="B27" s="2"/>
      <c r="C27" s="2"/>
      <c r="D27" s="2"/>
      <c r="E27" s="2"/>
      <c r="F27" s="2"/>
      <c r="G27" s="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V27" s="27" t="s">
        <v>39</v>
      </c>
      <c r="W27" s="25">
        <v>79</v>
      </c>
      <c r="X27" s="25">
        <v>69</v>
      </c>
      <c r="Y27" s="25">
        <v>10</v>
      </c>
      <c r="Z27" s="25">
        <v>87.34</v>
      </c>
      <c r="AA27" s="26">
        <v>0.55069444444444449</v>
      </c>
      <c r="AB27" s="25">
        <v>1</v>
      </c>
      <c r="AC27" s="25">
        <v>0</v>
      </c>
      <c r="AD27" s="25">
        <v>0</v>
      </c>
      <c r="AW27" s="2"/>
      <c r="AX27" s="2"/>
      <c r="AY27" s="2"/>
      <c r="AZ27" s="2"/>
      <c r="BA27" s="2"/>
      <c r="BB27" s="2"/>
      <c r="BC27" s="3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ht="28.5" x14ac:dyDescent="0.25">
      <c r="A28" s="2"/>
      <c r="B28" s="2"/>
      <c r="C28" s="2"/>
      <c r="D28" s="2"/>
      <c r="E28" s="2"/>
      <c r="F28" s="2"/>
      <c r="G28" s="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V28" s="27" t="s">
        <v>40</v>
      </c>
      <c r="W28" s="22">
        <v>81</v>
      </c>
      <c r="X28" s="22">
        <v>60</v>
      </c>
      <c r="Y28" s="22">
        <v>21</v>
      </c>
      <c r="Z28" s="22">
        <v>74.069999999999993</v>
      </c>
      <c r="AA28" s="23">
        <v>0.49861111111111112</v>
      </c>
      <c r="AB28" s="22">
        <v>0</v>
      </c>
      <c r="AC28" s="22">
        <v>0</v>
      </c>
      <c r="AD28" s="22">
        <v>0</v>
      </c>
      <c r="AW28" s="21" t="s">
        <v>50</v>
      </c>
      <c r="AX28" s="22">
        <v>2966</v>
      </c>
      <c r="AY28" s="22">
        <v>2465</v>
      </c>
      <c r="AZ28" s="22">
        <v>501</v>
      </c>
      <c r="BA28" s="22">
        <v>83.11</v>
      </c>
      <c r="BB28" s="23">
        <v>0.33333333333333331</v>
      </c>
      <c r="BC28" s="22">
        <v>3</v>
      </c>
      <c r="BD28" s="22">
        <v>4</v>
      </c>
      <c r="BE28" s="22">
        <v>0</v>
      </c>
      <c r="BF28" s="2"/>
      <c r="BG28" s="2"/>
      <c r="BH28" s="2"/>
      <c r="BI28" s="2"/>
      <c r="BJ28" s="2"/>
      <c r="BK28" s="2"/>
      <c r="BL28" s="2"/>
      <c r="BM28" s="2"/>
      <c r="BN28" s="2"/>
    </row>
    <row r="29" spans="1:66" ht="28.5" x14ac:dyDescent="0.25">
      <c r="A29" s="2"/>
      <c r="B29" s="2"/>
      <c r="C29" s="2"/>
      <c r="D29" s="2"/>
      <c r="E29" s="2"/>
      <c r="F29" s="2"/>
      <c r="G29" s="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V29" s="24" t="s">
        <v>33</v>
      </c>
      <c r="W29" s="25">
        <v>80</v>
      </c>
      <c r="X29" s="25">
        <v>48</v>
      </c>
      <c r="Y29" s="25">
        <v>32</v>
      </c>
      <c r="Z29" s="25">
        <v>60</v>
      </c>
      <c r="AA29" s="26">
        <v>0.6743055555555556</v>
      </c>
      <c r="AB29" s="25">
        <v>4</v>
      </c>
      <c r="AC29" s="25">
        <v>1</v>
      </c>
      <c r="AD29" s="25">
        <v>0</v>
      </c>
      <c r="AW29" s="24" t="s">
        <v>105</v>
      </c>
      <c r="AX29" s="25">
        <v>2963</v>
      </c>
      <c r="AY29" s="25">
        <v>2440</v>
      </c>
      <c r="AZ29" s="25">
        <v>523</v>
      </c>
      <c r="BA29" s="25">
        <v>82.35</v>
      </c>
      <c r="BB29" s="26">
        <v>0.56041666666666667</v>
      </c>
      <c r="BC29" s="25">
        <v>15</v>
      </c>
      <c r="BD29" s="25">
        <v>25</v>
      </c>
      <c r="BE29" s="25">
        <v>0</v>
      </c>
      <c r="BF29" s="2"/>
      <c r="BG29" s="2"/>
      <c r="BH29" s="2"/>
      <c r="BI29" s="2"/>
      <c r="BJ29" s="2"/>
      <c r="BK29" s="2"/>
      <c r="BL29" s="2"/>
      <c r="BM29" s="2"/>
      <c r="BN29" s="2"/>
    </row>
    <row r="30" spans="1:66" x14ac:dyDescent="0.25">
      <c r="A30" s="2"/>
      <c r="B30" s="2"/>
      <c r="C30" s="2"/>
      <c r="D30" s="2"/>
      <c r="E30" s="2"/>
      <c r="F30" s="2"/>
      <c r="G30" s="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V30" s="24" t="s">
        <v>27</v>
      </c>
      <c r="W30" s="22">
        <v>80</v>
      </c>
      <c r="X30" s="22">
        <v>45</v>
      </c>
      <c r="Y30" s="22">
        <v>35</v>
      </c>
      <c r="Z30" s="22">
        <v>56.25</v>
      </c>
      <c r="AA30" s="23">
        <v>0.60486111111111118</v>
      </c>
      <c r="AB30" s="22">
        <v>5</v>
      </c>
      <c r="AC30" s="22">
        <v>10</v>
      </c>
      <c r="AD30" s="22">
        <v>2</v>
      </c>
      <c r="AW30" s="27" t="s">
        <v>39</v>
      </c>
      <c r="AX30" s="22">
        <v>2965</v>
      </c>
      <c r="AY30" s="22">
        <v>2417</v>
      </c>
      <c r="AZ30" s="22">
        <v>548</v>
      </c>
      <c r="BA30" s="22">
        <v>81.52</v>
      </c>
      <c r="BB30" s="23">
        <v>0.59652777777777777</v>
      </c>
      <c r="BC30" s="22">
        <v>117</v>
      </c>
      <c r="BD30" s="22">
        <v>83</v>
      </c>
      <c r="BE30" s="22">
        <v>0</v>
      </c>
      <c r="BF30" s="2"/>
      <c r="BG30" s="2"/>
      <c r="BH30" s="2"/>
      <c r="BI30" s="2"/>
      <c r="BJ30" s="2"/>
      <c r="BK30" s="2"/>
      <c r="BL30" s="2"/>
      <c r="BM30" s="2"/>
      <c r="BN30" s="2"/>
    </row>
    <row r="31" spans="1:66" x14ac:dyDescent="0.25">
      <c r="A31" s="2"/>
      <c r="B31" s="2"/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V31" s="27" t="s">
        <v>37</v>
      </c>
      <c r="W31" s="25">
        <v>80</v>
      </c>
      <c r="X31" s="25">
        <v>37</v>
      </c>
      <c r="Y31" s="25">
        <v>43</v>
      </c>
      <c r="Z31" s="25">
        <v>46.25</v>
      </c>
      <c r="AA31" s="26">
        <v>0.60486111111111118</v>
      </c>
      <c r="AB31" s="25">
        <v>2</v>
      </c>
      <c r="AC31" s="25">
        <v>1</v>
      </c>
      <c r="AD31" s="25">
        <v>0</v>
      </c>
      <c r="AW31" s="21" t="s">
        <v>106</v>
      </c>
      <c r="AX31" s="25">
        <v>2963</v>
      </c>
      <c r="AY31" s="25">
        <v>2104</v>
      </c>
      <c r="AZ31" s="25">
        <v>859</v>
      </c>
      <c r="BA31" s="25">
        <v>71.010000000000005</v>
      </c>
      <c r="BB31" s="26">
        <v>0.40625</v>
      </c>
      <c r="BC31" s="25">
        <v>5</v>
      </c>
      <c r="BD31" s="25">
        <v>3</v>
      </c>
      <c r="BE31" s="25">
        <v>0</v>
      </c>
      <c r="BF31" s="2"/>
      <c r="BG31" s="2"/>
      <c r="BH31" s="2"/>
      <c r="BI31" s="2"/>
      <c r="BJ31" s="2"/>
      <c r="BK31" s="2"/>
      <c r="BL31" s="2"/>
      <c r="BM31" s="2"/>
      <c r="BN31" s="2"/>
    </row>
    <row r="32" spans="1:66" ht="28.5" x14ac:dyDescent="0.25">
      <c r="A32" s="2"/>
      <c r="B32" s="2"/>
      <c r="C32" s="2"/>
      <c r="D32" s="2"/>
      <c r="E32" s="2"/>
      <c r="F32" s="2"/>
      <c r="G32" s="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V32" s="21" t="s">
        <v>45</v>
      </c>
      <c r="W32" s="22">
        <v>79</v>
      </c>
      <c r="X32" s="22">
        <v>27</v>
      </c>
      <c r="Y32" s="22">
        <v>52</v>
      </c>
      <c r="Z32" s="22">
        <v>34.18</v>
      </c>
      <c r="AA32" s="23">
        <v>0.66388888888888886</v>
      </c>
      <c r="AB32" s="22">
        <v>5</v>
      </c>
      <c r="AC32" s="22">
        <v>2</v>
      </c>
      <c r="AD32" s="22">
        <v>0</v>
      </c>
      <c r="AW32" s="21" t="s">
        <v>107</v>
      </c>
      <c r="AX32" s="22">
        <v>2962</v>
      </c>
      <c r="AY32" s="22">
        <v>2099</v>
      </c>
      <c r="AZ32" s="22">
        <v>863</v>
      </c>
      <c r="BA32" s="22">
        <v>70.86</v>
      </c>
      <c r="BB32" s="23">
        <v>0.48194444444444445</v>
      </c>
      <c r="BC32" s="22">
        <v>14</v>
      </c>
      <c r="BD32" s="22">
        <v>22</v>
      </c>
      <c r="BE32" s="22">
        <v>0</v>
      </c>
      <c r="BF32" s="2"/>
      <c r="BG32" s="2"/>
      <c r="BH32" s="2"/>
      <c r="BI32" s="2"/>
      <c r="BJ32" s="2"/>
      <c r="BK32" s="2"/>
      <c r="BL32" s="2"/>
      <c r="BM32" s="2"/>
      <c r="BN32" s="2"/>
    </row>
    <row r="33" spans="1:66" ht="28.5" x14ac:dyDescent="0.25">
      <c r="A33" s="2"/>
      <c r="B33" s="2"/>
      <c r="C33" s="2"/>
      <c r="D33" s="2"/>
      <c r="E33" s="2"/>
      <c r="F33" s="2"/>
      <c r="G33" s="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V33" s="24" t="s">
        <v>25</v>
      </c>
      <c r="W33" s="25">
        <v>80</v>
      </c>
      <c r="X33" s="25">
        <v>18</v>
      </c>
      <c r="Y33" s="25">
        <v>62</v>
      </c>
      <c r="Z33" s="25">
        <v>22.5</v>
      </c>
      <c r="AA33" s="26">
        <v>0.75138888888888899</v>
      </c>
      <c r="AB33" s="25">
        <v>9</v>
      </c>
      <c r="AC33" s="25">
        <v>0</v>
      </c>
      <c r="AD33" s="25">
        <v>0</v>
      </c>
      <c r="AW33" s="21" t="s">
        <v>108</v>
      </c>
      <c r="AX33" s="25">
        <v>2966</v>
      </c>
      <c r="AY33" s="25">
        <v>2049</v>
      </c>
      <c r="AZ33" s="25">
        <v>917</v>
      </c>
      <c r="BA33" s="25">
        <v>69.08</v>
      </c>
      <c r="BB33" s="26">
        <v>0.40972222222222227</v>
      </c>
      <c r="BC33" s="25">
        <v>7</v>
      </c>
      <c r="BD33" s="25">
        <v>12</v>
      </c>
      <c r="BE33" s="25">
        <v>27</v>
      </c>
      <c r="BF33" s="2"/>
      <c r="BG33" s="2"/>
      <c r="BH33" s="2"/>
      <c r="BI33" s="2"/>
      <c r="BJ33" s="2"/>
      <c r="BK33" s="2"/>
      <c r="BL33" s="2"/>
      <c r="BM33" s="2"/>
      <c r="BN33" s="2"/>
    </row>
    <row r="34" spans="1:66" ht="28.5" x14ac:dyDescent="0.25">
      <c r="A34" s="2"/>
      <c r="B34" s="2"/>
      <c r="C34" s="2"/>
      <c r="D34" s="2"/>
      <c r="E34" s="2"/>
      <c r="F34" s="2"/>
      <c r="G34" s="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V34" s="27" t="s">
        <v>41</v>
      </c>
      <c r="W34" s="22">
        <v>81</v>
      </c>
      <c r="X34" s="22">
        <v>15</v>
      </c>
      <c r="Y34" s="22">
        <v>66</v>
      </c>
      <c r="Z34" s="22">
        <v>18.52</v>
      </c>
      <c r="AA34" s="23">
        <v>0.72361111111111109</v>
      </c>
      <c r="AB34" s="22">
        <v>9</v>
      </c>
      <c r="AC34" s="22">
        <v>0</v>
      </c>
      <c r="AD34" s="22">
        <v>0</v>
      </c>
      <c r="AW34" s="24" t="s">
        <v>109</v>
      </c>
      <c r="AX34" s="22">
        <v>2964</v>
      </c>
      <c r="AY34" s="22">
        <v>1988</v>
      </c>
      <c r="AZ34" s="22">
        <v>976</v>
      </c>
      <c r="BA34" s="22">
        <v>67.069999999999993</v>
      </c>
      <c r="BB34" s="23">
        <v>0.60763888888888895</v>
      </c>
      <c r="BC34" s="22">
        <v>32</v>
      </c>
      <c r="BD34" s="22">
        <v>14</v>
      </c>
      <c r="BE34" s="22">
        <v>0</v>
      </c>
      <c r="BF34" s="2"/>
      <c r="BG34" s="2"/>
      <c r="BH34" s="2"/>
      <c r="BI34" s="2"/>
      <c r="BJ34" s="2"/>
      <c r="BK34" s="2"/>
      <c r="BL34" s="2"/>
      <c r="BM34" s="2"/>
      <c r="BN34" s="2"/>
    </row>
    <row r="35" spans="1:66" ht="28.5" x14ac:dyDescent="0.25">
      <c r="A35" s="2"/>
      <c r="B35" s="2"/>
      <c r="C35" s="2"/>
      <c r="D35" s="2"/>
      <c r="E35" s="2"/>
      <c r="F35" s="2"/>
      <c r="G35" s="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V35" s="24" t="s">
        <v>120</v>
      </c>
      <c r="W35" s="25">
        <v>80</v>
      </c>
      <c r="X35" s="25">
        <v>8</v>
      </c>
      <c r="Y35" s="25">
        <v>72</v>
      </c>
      <c r="Z35" s="25">
        <v>10</v>
      </c>
      <c r="AA35" s="26">
        <v>0.68333333333333324</v>
      </c>
      <c r="AB35" s="25">
        <v>7</v>
      </c>
      <c r="AC35" s="25">
        <v>0</v>
      </c>
      <c r="AD35" s="25">
        <v>0</v>
      </c>
      <c r="AW35" s="21" t="s">
        <v>110</v>
      </c>
      <c r="AX35" s="25">
        <v>2963</v>
      </c>
      <c r="AY35" s="25">
        <v>1954</v>
      </c>
      <c r="AZ35" s="25">
        <v>1009</v>
      </c>
      <c r="BA35" s="25">
        <v>65.95</v>
      </c>
      <c r="BB35" s="26">
        <v>0.48402777777777778</v>
      </c>
      <c r="BC35" s="25">
        <v>11</v>
      </c>
      <c r="BD35" s="25">
        <v>14</v>
      </c>
      <c r="BE35" s="25">
        <v>1</v>
      </c>
      <c r="BF35" s="2"/>
      <c r="BG35" s="2"/>
      <c r="BH35" s="2"/>
      <c r="BI35" s="2"/>
      <c r="BJ35" s="2"/>
      <c r="BK35" s="2"/>
      <c r="BL35" s="2"/>
      <c r="BM35" s="2"/>
      <c r="BN35" s="2"/>
    </row>
    <row r="36" spans="1:66" x14ac:dyDescent="0.25">
      <c r="A36" s="2"/>
      <c r="B36" s="2"/>
      <c r="C36" s="2"/>
      <c r="D36" s="2"/>
      <c r="E36" s="2"/>
      <c r="F36" s="2"/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V36" s="28" t="s">
        <v>121</v>
      </c>
      <c r="W36" s="28">
        <v>400</v>
      </c>
      <c r="X36" s="28">
        <v>400</v>
      </c>
      <c r="Y36" s="28">
        <v>400</v>
      </c>
      <c r="Z36" s="15">
        <f>SUM(Z26:Z35)/10</f>
        <v>50.035999999999994</v>
      </c>
      <c r="AA36" s="29">
        <v>0.6020833333333333</v>
      </c>
      <c r="AB36" s="28">
        <v>21</v>
      </c>
      <c r="AC36" s="28">
        <v>14</v>
      </c>
      <c r="AD36" s="28">
        <v>2</v>
      </c>
      <c r="AW36" s="24" t="s">
        <v>44</v>
      </c>
      <c r="AX36" s="22">
        <v>2966</v>
      </c>
      <c r="AY36" s="22">
        <v>1955</v>
      </c>
      <c r="AZ36" s="22">
        <v>1011</v>
      </c>
      <c r="BA36" s="22">
        <v>65.91</v>
      </c>
      <c r="BB36" s="23">
        <v>0.54791666666666672</v>
      </c>
      <c r="BC36" s="22">
        <v>18</v>
      </c>
      <c r="BD36" s="22">
        <v>13</v>
      </c>
      <c r="BE36" s="22">
        <v>0</v>
      </c>
      <c r="BF36" s="2"/>
      <c r="BG36" s="2"/>
      <c r="BH36" s="2"/>
      <c r="BI36" s="2"/>
      <c r="BJ36" s="2"/>
      <c r="BK36" s="2"/>
      <c r="BL36" s="2"/>
      <c r="BM36" s="2"/>
      <c r="BN36" s="2"/>
    </row>
    <row r="37" spans="1:66" ht="42.75" x14ac:dyDescent="0.25">
      <c r="A37" s="2"/>
      <c r="B37" s="2"/>
      <c r="C37" s="2"/>
      <c r="D37" s="2"/>
      <c r="E37" s="2"/>
      <c r="F37" s="2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X37">
        <f>_xlfn.STDEV.S(X26:X28)</f>
        <v>6.6583281184793925</v>
      </c>
      <c r="Y37">
        <f>_xlfn.STDEV.S(Y26:Y34)</f>
        <v>21.325519402297751</v>
      </c>
      <c r="Z37">
        <f>_xlfn.STDEV.S(Z26:Z34)</f>
        <v>26.56324674767335</v>
      </c>
      <c r="AA37">
        <f>_xlfn.STDEV.S(AA26:AA35)</f>
        <v>0.14067297421277572</v>
      </c>
      <c r="AW37" s="21" t="s">
        <v>111</v>
      </c>
      <c r="AX37" s="25">
        <v>2964</v>
      </c>
      <c r="AY37" s="25">
        <v>1901</v>
      </c>
      <c r="AZ37" s="25">
        <v>1063</v>
      </c>
      <c r="BA37" s="25">
        <v>64.14</v>
      </c>
      <c r="BB37" s="26">
        <v>0.43888888888888888</v>
      </c>
      <c r="BC37" s="25">
        <v>11</v>
      </c>
      <c r="BD37" s="25">
        <v>4</v>
      </c>
      <c r="BE37" s="25">
        <v>0</v>
      </c>
      <c r="BF37" s="2"/>
      <c r="BG37" s="2"/>
      <c r="BH37" s="2"/>
      <c r="BI37" s="2"/>
      <c r="BJ37" s="2"/>
      <c r="BK37" s="2"/>
      <c r="BL37" s="2"/>
      <c r="BM37" s="2"/>
      <c r="BN37" s="2"/>
    </row>
    <row r="38" spans="1:66" x14ac:dyDescent="0.25">
      <c r="A38" s="2"/>
      <c r="B38" s="2"/>
      <c r="C38" s="2"/>
      <c r="D38" s="2"/>
      <c r="E38" s="2"/>
      <c r="F38" s="2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Z38">
        <f>PEARSON(Z26:Z34, AA26:AA34)</f>
        <v>-0.83868626273292834</v>
      </c>
      <c r="AW38" s="21" t="s">
        <v>112</v>
      </c>
      <c r="AX38" s="22">
        <v>2966</v>
      </c>
      <c r="AY38" s="22">
        <v>1729</v>
      </c>
      <c r="AZ38" s="22">
        <v>1237</v>
      </c>
      <c r="BA38" s="22">
        <v>58.29</v>
      </c>
      <c r="BB38" s="23">
        <v>0.5444444444444444</v>
      </c>
      <c r="BC38" s="22">
        <v>13</v>
      </c>
      <c r="BD38" s="22">
        <v>216</v>
      </c>
      <c r="BE38" s="22">
        <v>34</v>
      </c>
      <c r="BF38" s="2"/>
      <c r="BG38" s="2"/>
      <c r="BH38" s="2"/>
      <c r="BI38" s="2"/>
      <c r="BJ38" s="2"/>
      <c r="BK38" s="2"/>
      <c r="BL38" s="2"/>
      <c r="BM38" s="2"/>
      <c r="BN38" s="2"/>
    </row>
    <row r="39" spans="1:66" ht="28.5" x14ac:dyDescent="0.25">
      <c r="A39" s="2"/>
      <c r="B39" s="2"/>
      <c r="C39" s="2"/>
      <c r="D39" s="2"/>
      <c r="E39" s="2"/>
      <c r="F39" s="2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Z39" s="19" t="e">
        <f ca="1">TDIST((Z38sqrt(9-2)/SQRT(1-(Z38Z38))), 9, 2)</f>
        <v>#NAME?</v>
      </c>
      <c r="AW39" s="27" t="s">
        <v>40</v>
      </c>
      <c r="AX39" s="25">
        <v>2955</v>
      </c>
      <c r="AY39" s="25">
        <v>1682</v>
      </c>
      <c r="AZ39" s="25">
        <v>1273</v>
      </c>
      <c r="BA39" s="25">
        <v>56.92</v>
      </c>
      <c r="BB39" s="26">
        <v>0.70000000000000007</v>
      </c>
      <c r="BC39" s="25">
        <v>119</v>
      </c>
      <c r="BD39" s="25">
        <v>34</v>
      </c>
      <c r="BE39" s="25">
        <v>0</v>
      </c>
      <c r="BF39" s="2"/>
      <c r="BG39" s="2"/>
      <c r="BH39" s="2"/>
      <c r="BI39" s="2"/>
      <c r="BJ39" s="2"/>
      <c r="BK39" s="2"/>
      <c r="BL39" s="2"/>
      <c r="BM39" s="2"/>
      <c r="BN39" s="2"/>
    </row>
    <row r="40" spans="1:66" x14ac:dyDescent="0.25">
      <c r="A40" s="2"/>
      <c r="B40" s="2"/>
      <c r="C40" s="2"/>
      <c r="D40" s="2"/>
      <c r="E40" s="2"/>
      <c r="F40" s="2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AW40" s="24" t="s">
        <v>35</v>
      </c>
      <c r="AX40" s="22">
        <v>2962</v>
      </c>
      <c r="AY40" s="22">
        <v>1605</v>
      </c>
      <c r="AZ40" s="22">
        <v>1357</v>
      </c>
      <c r="BA40" s="22">
        <v>54.19</v>
      </c>
      <c r="BB40" s="23">
        <v>0.78194444444444444</v>
      </c>
      <c r="BC40" s="22">
        <v>42</v>
      </c>
      <c r="BD40" s="22">
        <v>205</v>
      </c>
      <c r="BE40" s="22">
        <v>14</v>
      </c>
      <c r="BF40" s="2"/>
      <c r="BG40" s="2"/>
      <c r="BH40" s="2"/>
      <c r="BI40" s="2"/>
      <c r="BJ40" s="2"/>
      <c r="BK40" s="2"/>
      <c r="BL40" s="2"/>
      <c r="BM40" s="2"/>
      <c r="BN40" s="2"/>
    </row>
    <row r="41" spans="1:66" ht="28.5" x14ac:dyDescent="0.25">
      <c r="A41" s="2"/>
      <c r="B41" s="2"/>
      <c r="C41" s="2"/>
      <c r="D41" s="2"/>
      <c r="E41" s="2"/>
      <c r="F41" s="2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V41" t="s">
        <v>90</v>
      </c>
      <c r="W41" s="20">
        <f>SUM(BA28,BA31,BA32,BA33,BA35,BA37,BA38,BA45,BA48,BA50,BA53,BA54,BA55)/13</f>
        <v>49.348461538461557</v>
      </c>
      <c r="X41" s="2">
        <v>20</v>
      </c>
      <c r="Y41" s="2">
        <v>68</v>
      </c>
      <c r="AB41" s="20">
        <f>SUM(X27,X32)</f>
        <v>96</v>
      </c>
      <c r="AW41" s="28" t="s">
        <v>21</v>
      </c>
      <c r="AX41" s="25">
        <v>2968</v>
      </c>
      <c r="AY41" s="25">
        <v>1585</v>
      </c>
      <c r="AZ41" s="25">
        <v>1383</v>
      </c>
      <c r="BA41" s="25">
        <v>53.4</v>
      </c>
      <c r="BB41" s="26">
        <v>0.45416666666666666</v>
      </c>
      <c r="BC41" s="25">
        <v>59</v>
      </c>
      <c r="BD41" s="25">
        <v>74</v>
      </c>
      <c r="BE41" s="25">
        <v>0</v>
      </c>
      <c r="BF41" s="2"/>
      <c r="BG41" s="2"/>
      <c r="BH41" s="2"/>
      <c r="BI41" s="2"/>
      <c r="BJ41" s="2"/>
      <c r="BK41" s="2"/>
      <c r="BL41" s="2"/>
      <c r="BM41" s="2"/>
      <c r="BN41" s="2"/>
    </row>
    <row r="42" spans="1:66" x14ac:dyDescent="0.25">
      <c r="A42" s="2"/>
      <c r="B42" s="2"/>
      <c r="C42" s="2"/>
      <c r="D42" s="2"/>
      <c r="E42" s="2"/>
      <c r="F42" s="2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V42" t="s">
        <v>91</v>
      </c>
      <c r="W42" s="20">
        <f>SUM(BA29,BA34,BA36,BA40,BA42,BA44,BA46,BA47,BA49,BA51)/10</f>
        <v>49.92</v>
      </c>
      <c r="X42">
        <v>45</v>
      </c>
      <c r="Y42">
        <v>38</v>
      </c>
      <c r="Z42">
        <v>14</v>
      </c>
      <c r="AB42" s="20">
        <f>SUM(X29,X31,X33)</f>
        <v>103</v>
      </c>
      <c r="AW42" s="24" t="s">
        <v>22</v>
      </c>
      <c r="AX42" s="22">
        <v>2965</v>
      </c>
      <c r="AY42" s="22">
        <v>1496</v>
      </c>
      <c r="AZ42" s="22">
        <v>1469</v>
      </c>
      <c r="BA42" s="22">
        <v>50.46</v>
      </c>
      <c r="BB42" s="23">
        <v>0.57708333333333328</v>
      </c>
      <c r="BC42" s="22">
        <v>68</v>
      </c>
      <c r="BD42" s="22">
        <v>53</v>
      </c>
      <c r="BE42" s="22">
        <v>0</v>
      </c>
      <c r="BF42" s="2"/>
      <c r="BG42" s="2"/>
      <c r="BH42" s="2"/>
      <c r="BI42" s="2"/>
      <c r="BJ42" s="2"/>
      <c r="BK42" s="2"/>
      <c r="BL42" s="2"/>
      <c r="BM42" s="2"/>
      <c r="BN42" s="2"/>
    </row>
    <row r="43" spans="1:66" x14ac:dyDescent="0.25">
      <c r="A43" s="2"/>
      <c r="B43" s="2"/>
      <c r="C43" s="2"/>
      <c r="D43" s="2"/>
      <c r="E43" s="2"/>
      <c r="F43" s="2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V43" t="s">
        <v>92</v>
      </c>
      <c r="W43" s="20">
        <f>SUM(BA30,BA39,BA43,BA52)/4</f>
        <v>51.33</v>
      </c>
      <c r="X43">
        <v>68</v>
      </c>
      <c r="Y43">
        <v>55</v>
      </c>
      <c r="Z43">
        <v>43</v>
      </c>
      <c r="AA43">
        <v>9</v>
      </c>
      <c r="AB43" s="20">
        <f>SUM(X26,X28,X30,X34)</f>
        <v>193</v>
      </c>
      <c r="AW43" s="27" t="s">
        <v>37</v>
      </c>
      <c r="AX43" s="25">
        <v>2955</v>
      </c>
      <c r="AY43" s="25">
        <v>1348</v>
      </c>
      <c r="AZ43" s="25">
        <v>1607</v>
      </c>
      <c r="BA43" s="25">
        <v>45.62</v>
      </c>
      <c r="BB43" s="26">
        <v>0.71944444444444444</v>
      </c>
      <c r="BC43" s="25">
        <v>134</v>
      </c>
      <c r="BD43" s="25">
        <v>24</v>
      </c>
      <c r="BE43" s="25">
        <v>0</v>
      </c>
      <c r="BF43" s="2"/>
      <c r="BG43" s="2"/>
      <c r="BH43" s="2"/>
      <c r="BI43" s="2"/>
      <c r="BJ43" s="2"/>
      <c r="BK43" s="2"/>
      <c r="BL43" s="2"/>
      <c r="BM43" s="2"/>
      <c r="BN43" s="2"/>
    </row>
    <row r="44" spans="1:66" x14ac:dyDescent="0.25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AW44" s="24" t="s">
        <v>31</v>
      </c>
      <c r="AX44" s="22">
        <v>2958</v>
      </c>
      <c r="AY44" s="22">
        <v>1295</v>
      </c>
      <c r="AZ44" s="22">
        <v>1663</v>
      </c>
      <c r="BA44" s="22">
        <v>43.78</v>
      </c>
      <c r="BB44" s="23">
        <v>0.4861111111111111</v>
      </c>
      <c r="BC44" s="22">
        <v>29</v>
      </c>
      <c r="BD44" s="22">
        <v>4</v>
      </c>
      <c r="BE44" s="22">
        <v>0</v>
      </c>
      <c r="BF44" s="2"/>
      <c r="BG44" s="2"/>
      <c r="BH44" s="2"/>
      <c r="BI44" s="2"/>
      <c r="BJ44" s="2"/>
      <c r="BK44" s="2"/>
      <c r="BL44" s="2"/>
      <c r="BM44" s="2"/>
      <c r="BN44" s="2"/>
    </row>
    <row r="45" spans="1:66" x14ac:dyDescent="0.2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AW45" s="21" t="s">
        <v>113</v>
      </c>
      <c r="AX45" s="25">
        <v>2965</v>
      </c>
      <c r="AY45" s="25">
        <v>1276</v>
      </c>
      <c r="AZ45" s="25">
        <v>1689</v>
      </c>
      <c r="BA45" s="25">
        <v>43.04</v>
      </c>
      <c r="BB45" s="26">
        <v>0.45555555555555555</v>
      </c>
      <c r="BC45" s="25">
        <v>22</v>
      </c>
      <c r="BD45" s="25">
        <v>4</v>
      </c>
      <c r="BE45" s="25">
        <v>120</v>
      </c>
      <c r="BF45" s="2"/>
      <c r="BG45" s="2"/>
      <c r="BH45" s="2"/>
      <c r="BI45" s="2"/>
      <c r="BJ45" s="2"/>
      <c r="BK45" s="2"/>
      <c r="BL45" s="2"/>
      <c r="BM45" s="2"/>
      <c r="BN45" s="2"/>
    </row>
    <row r="46" spans="1:66" ht="28.5" x14ac:dyDescent="0.25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 t="s">
        <v>102</v>
      </c>
      <c r="U46" s="2" t="s">
        <v>103</v>
      </c>
      <c r="V46" s="2" t="s">
        <v>104</v>
      </c>
      <c r="AW46" s="24" t="s">
        <v>27</v>
      </c>
      <c r="AX46" s="22">
        <v>2802</v>
      </c>
      <c r="AY46" s="22">
        <v>1200</v>
      </c>
      <c r="AZ46" s="22">
        <v>1602</v>
      </c>
      <c r="BA46" s="22">
        <v>42.83</v>
      </c>
      <c r="BB46" s="23">
        <v>0.51458333333333328</v>
      </c>
      <c r="BC46" s="22">
        <v>52</v>
      </c>
      <c r="BD46" s="22">
        <v>413</v>
      </c>
      <c r="BE46" s="22">
        <v>25</v>
      </c>
      <c r="BF46" s="2"/>
      <c r="BG46" s="2"/>
      <c r="BH46" s="2"/>
      <c r="BI46" s="2"/>
      <c r="BJ46" s="2"/>
      <c r="BK46" s="2"/>
      <c r="BL46" s="2"/>
      <c r="BM46" s="2"/>
      <c r="BN46" s="2"/>
    </row>
    <row r="47" spans="1:66" ht="28.5" x14ac:dyDescent="0.25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>
        <v>18</v>
      </c>
      <c r="U47">
        <v>49</v>
      </c>
      <c r="V47">
        <v>30</v>
      </c>
      <c r="W47">
        <v>0.3</v>
      </c>
      <c r="X47">
        <v>0.41</v>
      </c>
      <c r="Y47">
        <v>0</v>
      </c>
      <c r="AW47" s="24" t="s">
        <v>33</v>
      </c>
      <c r="AX47" s="25">
        <v>2962</v>
      </c>
      <c r="AY47" s="25">
        <v>1099</v>
      </c>
      <c r="AZ47" s="25">
        <v>1863</v>
      </c>
      <c r="BA47" s="25">
        <v>37.1</v>
      </c>
      <c r="BB47" s="26">
        <v>0.6381944444444444</v>
      </c>
      <c r="BC47" s="25">
        <v>121</v>
      </c>
      <c r="BD47" s="25">
        <v>147</v>
      </c>
      <c r="BE47" s="25">
        <v>0</v>
      </c>
      <c r="BF47" s="2"/>
      <c r="BG47" s="2"/>
      <c r="BH47" s="2"/>
      <c r="BI47" s="2"/>
      <c r="BJ47" s="2"/>
      <c r="BK47" s="2"/>
      <c r="BL47" s="2"/>
      <c r="BM47" s="2"/>
      <c r="BN47" s="2"/>
    </row>
    <row r="48" spans="1:66" x14ac:dyDescent="0.2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AW48" s="21" t="s">
        <v>48</v>
      </c>
      <c r="AX48" s="22">
        <v>2958</v>
      </c>
      <c r="AY48" s="22">
        <v>967</v>
      </c>
      <c r="AZ48" s="22">
        <v>1991</v>
      </c>
      <c r="BA48" s="22">
        <v>32.69</v>
      </c>
      <c r="BB48" s="23">
        <v>0.75</v>
      </c>
      <c r="BC48" s="22">
        <v>128</v>
      </c>
      <c r="BD48" s="22">
        <v>18</v>
      </c>
      <c r="BE48" s="22">
        <v>1</v>
      </c>
      <c r="BF48" s="2"/>
      <c r="BG48" s="2"/>
      <c r="BH48" s="2"/>
      <c r="BI48" s="2"/>
      <c r="BJ48" s="2"/>
      <c r="BK48" s="2"/>
      <c r="BL48" s="2"/>
      <c r="BM48" s="2"/>
      <c r="BN48" s="2"/>
    </row>
    <row r="49" spans="1:66" ht="21" x14ac:dyDescent="0.25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 t="s">
        <v>94</v>
      </c>
      <c r="U49" s="2" t="s">
        <v>95</v>
      </c>
      <c r="V49" s="2" t="s">
        <v>93</v>
      </c>
      <c r="AW49" s="24" t="s">
        <v>114</v>
      </c>
      <c r="AX49" s="25">
        <v>2962</v>
      </c>
      <c r="AY49" s="25">
        <v>876</v>
      </c>
      <c r="AZ49" s="25">
        <v>2086</v>
      </c>
      <c r="BA49" s="25">
        <v>29.57</v>
      </c>
      <c r="BB49" s="26">
        <v>0.58819444444444446</v>
      </c>
      <c r="BC49" s="25">
        <v>174</v>
      </c>
      <c r="BD49" s="25">
        <v>16</v>
      </c>
      <c r="BE49" s="25">
        <v>0</v>
      </c>
      <c r="BF49" s="2"/>
      <c r="BG49" s="2"/>
      <c r="BH49" s="2"/>
      <c r="BI49" s="2"/>
      <c r="BJ49" s="2"/>
      <c r="BK49" s="2"/>
      <c r="BL49" s="2"/>
      <c r="BM49" s="2"/>
      <c r="BN49" s="2"/>
    </row>
    <row r="50" spans="1:66" ht="28.5" x14ac:dyDescent="0.25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>
        <v>10</v>
      </c>
      <c r="U50">
        <v>36</v>
      </c>
      <c r="V50">
        <v>42</v>
      </c>
      <c r="W50" s="2">
        <v>0</v>
      </c>
      <c r="X50">
        <v>0.45</v>
      </c>
      <c r="Y50">
        <v>0.7</v>
      </c>
      <c r="AW50" s="21" t="s">
        <v>46</v>
      </c>
      <c r="AX50" s="22">
        <v>2961</v>
      </c>
      <c r="AY50" s="22">
        <v>802</v>
      </c>
      <c r="AZ50" s="22">
        <v>2159</v>
      </c>
      <c r="BA50" s="22">
        <v>27.09</v>
      </c>
      <c r="BB50" s="23">
        <v>0.63958333333333328</v>
      </c>
      <c r="BC50" s="22">
        <v>40</v>
      </c>
      <c r="BD50" s="22">
        <v>8</v>
      </c>
      <c r="BE50" s="22">
        <v>0</v>
      </c>
      <c r="BF50" s="2"/>
      <c r="BG50" s="2"/>
      <c r="BH50" s="2"/>
      <c r="BI50" s="2"/>
      <c r="BJ50" s="2"/>
      <c r="BK50" s="2"/>
      <c r="BL50" s="2"/>
      <c r="BM50" s="2"/>
      <c r="BN50" s="2"/>
    </row>
    <row r="51" spans="1:66" ht="28.5" x14ac:dyDescent="0.25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AW51" s="24" t="s">
        <v>115</v>
      </c>
      <c r="AX51" s="25">
        <v>2964</v>
      </c>
      <c r="AY51" s="25">
        <v>769</v>
      </c>
      <c r="AZ51" s="25">
        <v>2195</v>
      </c>
      <c r="BA51" s="25">
        <v>25.94</v>
      </c>
      <c r="BB51" s="26">
        <v>0.57013888888888886</v>
      </c>
      <c r="BC51" s="25">
        <v>75</v>
      </c>
      <c r="BD51" s="25">
        <v>4</v>
      </c>
      <c r="BE51" s="25">
        <v>6</v>
      </c>
      <c r="BF51" s="2"/>
      <c r="BG51" s="2"/>
      <c r="BH51" s="2"/>
      <c r="BI51" s="2"/>
      <c r="BJ51" s="2"/>
      <c r="BK51" s="2"/>
      <c r="BL51" s="2"/>
      <c r="BM51" s="2"/>
      <c r="BN51" s="2"/>
    </row>
    <row r="52" spans="1:66" ht="42.75" x14ac:dyDescent="0.25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 t="s">
        <v>96</v>
      </c>
      <c r="U52" s="2" t="s">
        <v>97</v>
      </c>
      <c r="V52" s="2" t="s">
        <v>98</v>
      </c>
      <c r="AW52" s="27" t="s">
        <v>116</v>
      </c>
      <c r="AX52" s="22">
        <v>2964</v>
      </c>
      <c r="AY52" s="22">
        <v>630</v>
      </c>
      <c r="AZ52" s="22">
        <v>2334</v>
      </c>
      <c r="BA52" s="22">
        <v>21.26</v>
      </c>
      <c r="BB52" s="23">
        <v>0.58958333333333335</v>
      </c>
      <c r="BC52" s="22">
        <v>62</v>
      </c>
      <c r="BD52" s="22">
        <v>8</v>
      </c>
      <c r="BE52" s="22">
        <v>1</v>
      </c>
      <c r="BF52" s="2"/>
      <c r="BG52" s="2"/>
      <c r="BH52" s="2"/>
      <c r="BI52" s="2"/>
      <c r="BJ52" s="2"/>
      <c r="BK52" s="2"/>
      <c r="BL52" s="2"/>
      <c r="BM52" s="2"/>
      <c r="BN52" s="2"/>
    </row>
    <row r="53" spans="1:66" x14ac:dyDescent="0.25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>
        <v>44</v>
      </c>
      <c r="U53">
        <v>60</v>
      </c>
      <c r="V53">
        <v>71</v>
      </c>
      <c r="W53" s="2">
        <v>0.55000000000000004</v>
      </c>
      <c r="X53" s="2">
        <v>0</v>
      </c>
      <c r="Y53" s="2">
        <v>0.59</v>
      </c>
      <c r="AW53" s="21" t="s">
        <v>117</v>
      </c>
      <c r="AX53" s="25">
        <v>2963</v>
      </c>
      <c r="AY53" s="25">
        <v>625</v>
      </c>
      <c r="AZ53" s="25">
        <v>2338</v>
      </c>
      <c r="BA53" s="25">
        <v>21.09</v>
      </c>
      <c r="BB53" s="26">
        <v>0.68125000000000002</v>
      </c>
      <c r="BC53" s="25">
        <v>147</v>
      </c>
      <c r="BD53" s="25">
        <v>64</v>
      </c>
      <c r="BE53" s="25">
        <v>0</v>
      </c>
      <c r="BF53" s="2"/>
      <c r="BG53" s="2"/>
      <c r="BH53" s="2"/>
      <c r="BI53" s="2"/>
      <c r="BJ53" s="2"/>
      <c r="BK53" s="2"/>
      <c r="BL53" s="2"/>
      <c r="BM53" s="2"/>
      <c r="BN53" s="2"/>
    </row>
    <row r="54" spans="1:66" ht="28.5" x14ac:dyDescent="0.25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 t="s">
        <v>99</v>
      </c>
      <c r="P54" s="2" t="s">
        <v>100</v>
      </c>
      <c r="Q54" s="2" t="s">
        <v>101</v>
      </c>
      <c r="R54" s="2"/>
      <c r="S54" s="2"/>
      <c r="T54" s="2"/>
      <c r="AW54" s="21" t="s">
        <v>118</v>
      </c>
      <c r="AX54" s="22">
        <v>2960</v>
      </c>
      <c r="AY54" s="22">
        <v>532</v>
      </c>
      <c r="AZ54" s="22">
        <v>2428</v>
      </c>
      <c r="BA54" s="22">
        <v>17.97</v>
      </c>
      <c r="BB54" s="23">
        <v>0.63194444444444442</v>
      </c>
      <c r="BC54" s="22">
        <v>167</v>
      </c>
      <c r="BD54" s="22">
        <v>9</v>
      </c>
      <c r="BE54" s="22">
        <v>0</v>
      </c>
      <c r="BF54" s="2"/>
      <c r="BG54" s="2"/>
      <c r="BH54" s="2"/>
      <c r="BI54" s="2"/>
      <c r="BJ54" s="2"/>
      <c r="BK54" s="2"/>
      <c r="BL54" s="2"/>
      <c r="BM54" s="2"/>
      <c r="BN54" s="2"/>
    </row>
    <row r="55" spans="1:66" x14ac:dyDescent="0.25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AW55" s="21" t="s">
        <v>119</v>
      </c>
      <c r="AX55" s="25">
        <v>2964</v>
      </c>
      <c r="AY55" s="25">
        <v>510</v>
      </c>
      <c r="AZ55" s="25">
        <v>2454</v>
      </c>
      <c r="BA55" s="25">
        <v>17.21</v>
      </c>
      <c r="BB55" s="26">
        <v>0.42222222222222222</v>
      </c>
      <c r="BC55" s="25">
        <v>25</v>
      </c>
      <c r="BD55" s="25">
        <v>67</v>
      </c>
      <c r="BE55" s="25">
        <v>0</v>
      </c>
      <c r="BF55" s="2"/>
      <c r="BG55" s="2"/>
      <c r="BH55" s="2"/>
      <c r="BI55" s="2"/>
      <c r="BJ55" s="2"/>
      <c r="BK55" s="2"/>
      <c r="BL55" s="2"/>
      <c r="BM55" s="2"/>
      <c r="BN55" s="2"/>
    </row>
    <row r="56" spans="1:66" x14ac:dyDescent="0.25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AW56" s="2"/>
      <c r="AX56" s="2"/>
      <c r="AY56" s="2"/>
      <c r="AZ56" s="2"/>
      <c r="BA56" s="2"/>
      <c r="BB56" s="2"/>
      <c r="BC56" s="3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ht="30" x14ac:dyDescent="0.25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 t="s">
        <v>332</v>
      </c>
      <c r="U57" s="43" t="s">
        <v>333</v>
      </c>
      <c r="W57" s="43" t="s">
        <v>334</v>
      </c>
      <c r="X57" s="43" t="s">
        <v>335</v>
      </c>
      <c r="Y57" s="43" t="s">
        <v>336</v>
      </c>
      <c r="Z57" s="43" t="s">
        <v>337</v>
      </c>
      <c r="AA57" s="43" t="s">
        <v>338</v>
      </c>
      <c r="AB57" s="43" t="s">
        <v>339</v>
      </c>
      <c r="AW57" s="2"/>
      <c r="AX57" s="2"/>
      <c r="AY57" s="2"/>
      <c r="AZ57" s="2"/>
      <c r="BA57" s="2"/>
      <c r="BB57" s="2"/>
      <c r="BC57" s="3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x14ac:dyDescent="0.25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42">
        <f>SUM(I68:I140, H144:H151)/80</f>
        <v>19551.674999999999</v>
      </c>
      <c r="U58" s="20">
        <f>SUM(H68:H140,I144:I151)/80</f>
        <v>26765.674999999999</v>
      </c>
      <c r="W58" s="20">
        <f>SUM(I74,I80,I81,I88,I89,I96,I97,I104,I105,I113,I114,I122,I123,I131,I132,I139,I140,H145)/17</f>
        <v>29369.529411764706</v>
      </c>
      <c r="X58" s="20">
        <f>SUM(I71,I72,I73,I77,I78,I79,I85,I86,I87,I93,I94,I95,I101,I102,I103,I109,I110,I111,I112,I118,I119,I120,I121,I127,I128,I129,I130,I136,I137,I138,H144,H147,H148,H149,H150,H151)/36</f>
        <v>24069.583333333332</v>
      </c>
      <c r="Y58" s="20">
        <f>SUM(I68,I69,I70,I75,I76,I82,I83,I84,I90,I91,I92,I98,I99,I100,I106,I107,I108,I115,I116,I117,I124,I125,I126,I133,I134,I135,H146)/27</f>
        <v>7346.1851851851852</v>
      </c>
      <c r="Z58" s="20">
        <f>SUM(H74,H80,H81,H88,H89,H96,H97,H104,H105,H113,H114,H122,H123,H131,H132,H139,H140,I145)/17</f>
        <v>33517.76470588235</v>
      </c>
      <c r="AA58" s="20">
        <f>SUM(H71,H72,H73,H77,H78,H79,H85,H86,H93,H87,H94,H95,H101,H102,H103,H109,H110,H111,H112,H118,H119,H120,H121,H127,H128,H129,H130,H136,H137,H138,I144,I147,I148,I149,I150,I151)/36</f>
        <v>26275.777777777777</v>
      </c>
      <c r="AB58" s="20">
        <f>SUM(H68,H69,H70,H75,H76,H82,H83,H84,H90,H91,H92,H98,H99,H100,H106,H107,H108,H115,H117,H116,H124,H125,H126,H133,H135,H134,I146)/27</f>
        <v>23167.555555555555</v>
      </c>
      <c r="AW58" s="2"/>
      <c r="AX58" s="2"/>
      <c r="AY58" s="2"/>
      <c r="AZ58" s="2"/>
      <c r="BA58" s="2"/>
      <c r="BB58" s="2"/>
      <c r="BC58" s="3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x14ac:dyDescent="0.2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V59" t="s">
        <v>343</v>
      </c>
      <c r="W59" s="44">
        <f>(W58-Z58)/W58*100</f>
        <v>-14.124282469626371</v>
      </c>
      <c r="X59" s="44">
        <f t="shared" ref="X59:Y59" si="0">(X58-AA58)/X58*100</f>
        <v>-9.1659021009688377</v>
      </c>
      <c r="Y59" s="44">
        <f t="shared" si="0"/>
        <v>-215.36852082461544</v>
      </c>
      <c r="AW59" s="2"/>
      <c r="AX59" s="2"/>
      <c r="AY59" s="2"/>
      <c r="AZ59" s="2"/>
      <c r="BA59" s="2"/>
      <c r="BB59" s="2"/>
      <c r="BC59" s="3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ht="30.75" customHeight="1" x14ac:dyDescent="0.25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3" t="s">
        <v>340</v>
      </c>
      <c r="T60" s="42">
        <f>_xlfn.STDEV.P(I68:I140, H144:H151)</f>
        <v>27222.190431022002</v>
      </c>
      <c r="U60" s="42">
        <f>_xlfn.STDEV.P(H68:H140,I144:I151)</f>
        <v>18616.993045497144</v>
      </c>
      <c r="W60" s="20">
        <f>_xlfn.STDEV.P(I74,I80,I81,I88,I89,I96,I97,I104,I105,I113,I114,I122,I123,I131,I132,I139,I140,H145)</f>
        <v>17778.12334455808</v>
      </c>
      <c r="X60" s="20">
        <f>_xlfn.STDEV.P(I71,I72,I73,I77,I78,I79,I85,I86,I87,I93,I94,I95,I101,I102,I103,I109,I110,I111,I112,I118,I119,I120,I121,I127,I128,I129,I130,I136,I137,I138,H144,H147,H148,H149,H150,H151)</f>
        <v>36435.94911803375</v>
      </c>
      <c r="Y60" s="20">
        <f>_xlfn.STDEV.P(I68,I69,I70,I75,I76,I82,I83,I84,I90,I91,I92,I98,I99,I100,I106,I107,I108,I115,I116,I117,I124,I125,I126,I133,I134,I135,H146)</f>
        <v>4651.8893894451503</v>
      </c>
      <c r="Z60" s="20">
        <f>_xlfn.STDEV.P(H74,H80,H81,H88,H89,H96,H97,H104,H105,H113,H114,H122,H123,H131,H132,H139,H140,I145)</f>
        <v>19071.083287998554</v>
      </c>
      <c r="AA60" s="20">
        <f>_xlfn.STDEV.P(H71,H72,H73,H77,H78,H79,H85,H86,H93,H87,H94,H95,H101,H102,H103,H109,H110,H111,H112,H118,H119,H120,H121,H127,H128,H129,H130,H136,H137,H138,I144,I147,I148,I149,I150,I151)</f>
        <v>19881.254247421548</v>
      </c>
      <c r="AB60" s="20">
        <f>_xlfn.STDEV.P(H68,H69,H70,H75,H76,H82,H83,H84,H90,H91,H92,H98,H99,H100,H106,H107,H108,H115,H117,H116,H124,H125,H126,H133,H135,H134,I146)</f>
        <v>15537.28468658854</v>
      </c>
      <c r="AW60" s="2"/>
      <c r="AX60" s="2"/>
      <c r="AY60" s="2"/>
      <c r="AZ60" s="2"/>
      <c r="BA60" s="2"/>
      <c r="BB60" s="2"/>
      <c r="BC60" s="3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x14ac:dyDescent="0.25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V61" t="s">
        <v>341</v>
      </c>
      <c r="W61">
        <v>17</v>
      </c>
      <c r="X61">
        <v>36</v>
      </c>
      <c r="Y61">
        <v>27</v>
      </c>
      <c r="AW61" s="2"/>
      <c r="AX61" s="2"/>
      <c r="AY61" s="2"/>
      <c r="AZ61" s="2"/>
      <c r="BA61" s="2"/>
      <c r="BB61" s="2"/>
      <c r="BC61" s="3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x14ac:dyDescent="0.2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V62" t="s">
        <v>342</v>
      </c>
      <c r="W62">
        <v>1</v>
      </c>
      <c r="X62">
        <v>6</v>
      </c>
      <c r="Y62">
        <v>1</v>
      </c>
      <c r="AW62" s="2"/>
      <c r="AX62" s="2"/>
      <c r="AY62" s="2"/>
      <c r="AZ62" s="2"/>
      <c r="BA62" s="2"/>
      <c r="BB62" s="2"/>
      <c r="BC62" s="3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x14ac:dyDescent="0.25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AW63" s="2"/>
      <c r="AX63" s="2"/>
      <c r="AY63" s="2"/>
      <c r="AZ63" s="2"/>
      <c r="BA63" s="2"/>
      <c r="BB63" s="2"/>
      <c r="BC63" s="3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x14ac:dyDescent="0.25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AW64" s="2"/>
      <c r="AX64" s="2"/>
      <c r="AY64" s="2"/>
      <c r="AZ64" s="2"/>
      <c r="BA64" s="2"/>
      <c r="BB64" s="2"/>
      <c r="BC64" s="3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x14ac:dyDescent="0.25">
      <c r="A65" s="36"/>
      <c r="B65" s="36"/>
      <c r="C65" s="36"/>
      <c r="D65" s="36"/>
      <c r="E65" s="36"/>
      <c r="F65" s="36"/>
      <c r="G65" s="37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AW65" s="2"/>
      <c r="AX65" s="2"/>
      <c r="AY65" s="2"/>
      <c r="AZ65" s="2"/>
      <c r="BA65" s="2"/>
      <c r="BB65" s="2"/>
      <c r="BC65" s="3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x14ac:dyDescent="0.2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AW66" s="2"/>
      <c r="AX66" s="2"/>
      <c r="AY66" s="2"/>
      <c r="AZ66" s="2"/>
      <c r="BA66" s="2"/>
      <c r="BB66" s="2"/>
      <c r="BC66" s="3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ht="21.75" thickBot="1" x14ac:dyDescent="0.3">
      <c r="A67" s="16" t="s">
        <v>0</v>
      </c>
      <c r="B67" s="17" t="s">
        <v>1</v>
      </c>
      <c r="C67" s="17" t="s">
        <v>2</v>
      </c>
      <c r="D67" s="17" t="s">
        <v>3</v>
      </c>
      <c r="E67" s="17" t="s">
        <v>4</v>
      </c>
      <c r="F67" s="17" t="s">
        <v>5</v>
      </c>
      <c r="G67" s="17" t="s">
        <v>6</v>
      </c>
      <c r="H67" s="17" t="s">
        <v>7</v>
      </c>
      <c r="I67" s="17" t="s">
        <v>8</v>
      </c>
      <c r="J67" s="17" t="s">
        <v>9</v>
      </c>
      <c r="K67" s="17" t="s">
        <v>10</v>
      </c>
      <c r="L67" s="17" t="s">
        <v>11</v>
      </c>
      <c r="M67" s="17" t="s">
        <v>12</v>
      </c>
      <c r="N67" s="17" t="s">
        <v>13</v>
      </c>
      <c r="O67" s="17" t="s">
        <v>14</v>
      </c>
      <c r="P67" s="17" t="s">
        <v>15</v>
      </c>
      <c r="Q67" s="17" t="s">
        <v>16</v>
      </c>
      <c r="R67" s="17" t="s">
        <v>17</v>
      </c>
      <c r="S67" s="17" t="s">
        <v>18</v>
      </c>
      <c r="T67" s="18" t="s">
        <v>19</v>
      </c>
      <c r="AW67" s="2"/>
      <c r="AX67" s="2"/>
      <c r="AY67" s="2"/>
      <c r="AZ67" s="2"/>
      <c r="BA67" s="2"/>
      <c r="BB67" s="2"/>
      <c r="BC67" s="3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ht="30" x14ac:dyDescent="0.25">
      <c r="A68" s="30" t="s">
        <v>20</v>
      </c>
      <c r="B68" s="31" t="s">
        <v>25</v>
      </c>
      <c r="C68" s="31" t="s">
        <v>120</v>
      </c>
      <c r="D68" s="30"/>
      <c r="E68" s="30"/>
      <c r="F68" s="30" t="s">
        <v>23</v>
      </c>
      <c r="G68" s="32">
        <v>4.0162037037037033E-3</v>
      </c>
      <c r="H68" s="30">
        <v>8932</v>
      </c>
      <c r="I68" s="30">
        <v>2515</v>
      </c>
      <c r="J68" s="30">
        <v>0.71835000000000004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 t="s">
        <v>122</v>
      </c>
      <c r="R68" s="30" t="s">
        <v>123</v>
      </c>
      <c r="S68" s="30" t="s">
        <v>142</v>
      </c>
      <c r="T68" s="30" t="s">
        <v>143</v>
      </c>
      <c r="AW68" s="2"/>
      <c r="AX68" s="2"/>
      <c r="AY68" s="2"/>
      <c r="AZ68" s="2"/>
      <c r="BA68" s="2"/>
      <c r="BB68" s="2"/>
      <c r="BC68" s="3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ht="30" x14ac:dyDescent="0.25">
      <c r="A69" s="33" t="s">
        <v>24</v>
      </c>
      <c r="B69" s="34" t="s">
        <v>27</v>
      </c>
      <c r="C69" s="34" t="s">
        <v>120</v>
      </c>
      <c r="D69" s="33"/>
      <c r="E69" s="33"/>
      <c r="F69" s="33" t="s">
        <v>23</v>
      </c>
      <c r="G69" s="35">
        <v>5.6944444444444438E-3</v>
      </c>
      <c r="H69" s="33">
        <v>19050</v>
      </c>
      <c r="I69" s="33">
        <v>7650</v>
      </c>
      <c r="J69" s="33">
        <v>0.59838999999999998</v>
      </c>
      <c r="K69" s="33">
        <v>11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 t="s">
        <v>123</v>
      </c>
      <c r="R69" s="33" t="s">
        <v>122</v>
      </c>
      <c r="S69" s="33" t="s">
        <v>144</v>
      </c>
      <c r="T69" s="33" t="s">
        <v>145</v>
      </c>
      <c r="AW69" s="2"/>
      <c r="AX69" s="2"/>
      <c r="AY69" s="2"/>
      <c r="AZ69" s="2"/>
      <c r="BA69" s="2"/>
      <c r="BB69" s="2"/>
      <c r="BC69" s="3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ht="30" x14ac:dyDescent="0.25">
      <c r="A70" s="30" t="s">
        <v>26</v>
      </c>
      <c r="B70" s="31" t="s">
        <v>33</v>
      </c>
      <c r="C70" s="31" t="s">
        <v>120</v>
      </c>
      <c r="D70" s="30"/>
      <c r="E70" s="30"/>
      <c r="F70" s="30" t="s">
        <v>23</v>
      </c>
      <c r="G70" s="32">
        <v>9.4444444444444445E-3</v>
      </c>
      <c r="H70" s="30">
        <v>31986</v>
      </c>
      <c r="I70" s="30">
        <v>10157</v>
      </c>
      <c r="J70" s="30">
        <v>0.68242999999999998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 t="s">
        <v>123</v>
      </c>
      <c r="R70" s="30" t="s">
        <v>122</v>
      </c>
      <c r="S70" s="30" t="s">
        <v>146</v>
      </c>
      <c r="T70" s="30" t="s">
        <v>147</v>
      </c>
      <c r="AW70" s="2"/>
      <c r="AX70" s="2"/>
      <c r="AY70" s="2"/>
      <c r="AZ70" s="2"/>
      <c r="BA70" s="2"/>
      <c r="BB70" s="2"/>
      <c r="BC70" s="3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ht="30" x14ac:dyDescent="0.25">
      <c r="A71" s="33" t="s">
        <v>28</v>
      </c>
      <c r="B71" s="34" t="s">
        <v>37</v>
      </c>
      <c r="C71" s="34" t="s">
        <v>120</v>
      </c>
      <c r="D71" s="33"/>
      <c r="E71" s="33"/>
      <c r="F71" s="33" t="s">
        <v>23</v>
      </c>
      <c r="G71" s="35">
        <v>7.2800925925925915E-3</v>
      </c>
      <c r="H71" s="33">
        <v>22955</v>
      </c>
      <c r="I71" s="33">
        <v>7725</v>
      </c>
      <c r="J71" s="33">
        <v>0.66344000000000003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 t="s">
        <v>123</v>
      </c>
      <c r="R71" s="33" t="s">
        <v>122</v>
      </c>
      <c r="S71" s="33" t="s">
        <v>148</v>
      </c>
      <c r="T71" s="33" t="s">
        <v>149</v>
      </c>
      <c r="AW71" s="2"/>
      <c r="AX71" s="2"/>
      <c r="AY71" s="2"/>
      <c r="AZ71" s="2"/>
      <c r="BA71" s="2"/>
      <c r="BB71" s="2"/>
      <c r="BC71" s="3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ht="30" x14ac:dyDescent="0.25">
      <c r="A72" s="30" t="s">
        <v>30</v>
      </c>
      <c r="B72" s="31" t="s">
        <v>39</v>
      </c>
      <c r="C72" s="31" t="s">
        <v>120</v>
      </c>
      <c r="D72" s="30"/>
      <c r="E72" s="30"/>
      <c r="F72" s="30" t="s">
        <v>23</v>
      </c>
      <c r="G72" s="32">
        <v>6.4236111111111117E-3</v>
      </c>
      <c r="H72" s="30">
        <v>18219</v>
      </c>
      <c r="I72" s="30">
        <v>4549</v>
      </c>
      <c r="J72" s="30">
        <v>0.75026999999999999</v>
      </c>
      <c r="K72" s="30">
        <v>1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 t="s">
        <v>123</v>
      </c>
      <c r="R72" s="30" t="s">
        <v>122</v>
      </c>
      <c r="S72" s="30" t="s">
        <v>150</v>
      </c>
      <c r="T72" s="30" t="s">
        <v>151</v>
      </c>
      <c r="AW72" s="2"/>
      <c r="AX72" s="2"/>
      <c r="AY72" s="2"/>
      <c r="AZ72" s="2"/>
      <c r="BA72" s="2"/>
      <c r="BB72" s="2"/>
      <c r="BC72" s="3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ht="30" x14ac:dyDescent="0.25">
      <c r="A73" s="33" t="s">
        <v>32</v>
      </c>
      <c r="B73" s="34" t="s">
        <v>40</v>
      </c>
      <c r="C73" s="34" t="s">
        <v>120</v>
      </c>
      <c r="D73" s="33"/>
      <c r="E73" s="33"/>
      <c r="F73" s="33" t="s">
        <v>23</v>
      </c>
      <c r="G73" s="35">
        <v>6.5856481481481469E-3</v>
      </c>
      <c r="H73" s="33">
        <v>22353</v>
      </c>
      <c r="I73" s="33">
        <v>7395</v>
      </c>
      <c r="J73" s="33">
        <v>0.66913999999999996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 t="s">
        <v>123</v>
      </c>
      <c r="R73" s="33" t="s">
        <v>122</v>
      </c>
      <c r="S73" s="33" t="s">
        <v>152</v>
      </c>
      <c r="T73" s="33" t="s">
        <v>153</v>
      </c>
    </row>
    <row r="74" spans="1:66" ht="30" x14ac:dyDescent="0.25">
      <c r="A74" s="30" t="s">
        <v>38</v>
      </c>
      <c r="B74" s="31" t="s">
        <v>50</v>
      </c>
      <c r="C74" s="31" t="s">
        <v>120</v>
      </c>
      <c r="D74" s="30"/>
      <c r="E74" s="30"/>
      <c r="F74" s="30" t="s">
        <v>23</v>
      </c>
      <c r="G74" s="32">
        <v>8.113425925925925E-3</v>
      </c>
      <c r="H74" s="30">
        <v>20801</v>
      </c>
      <c r="I74" s="30">
        <v>14902</v>
      </c>
      <c r="J74" s="30">
        <v>0.28358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 t="s">
        <v>123</v>
      </c>
      <c r="R74" s="30" t="s">
        <v>122</v>
      </c>
      <c r="S74" s="30" t="s">
        <v>154</v>
      </c>
      <c r="T74" s="30" t="s">
        <v>155</v>
      </c>
    </row>
    <row r="75" spans="1:66" ht="30" x14ac:dyDescent="0.25">
      <c r="A75" s="33" t="s">
        <v>63</v>
      </c>
      <c r="B75" s="34" t="s">
        <v>25</v>
      </c>
      <c r="C75" s="34" t="s">
        <v>120</v>
      </c>
      <c r="D75" s="33"/>
      <c r="E75" s="33"/>
      <c r="F75" s="33" t="s">
        <v>51</v>
      </c>
      <c r="G75" s="35">
        <v>4.1331018518518517E-2</v>
      </c>
      <c r="H75" s="33">
        <v>85766</v>
      </c>
      <c r="I75" s="33">
        <v>24653</v>
      </c>
      <c r="J75" s="33">
        <v>0.71255000000000002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0</v>
      </c>
      <c r="Q75" s="33" t="s">
        <v>122</v>
      </c>
      <c r="R75" s="33" t="s">
        <v>123</v>
      </c>
      <c r="S75" s="33" t="s">
        <v>156</v>
      </c>
      <c r="T75" s="33" t="s">
        <v>157</v>
      </c>
    </row>
    <row r="76" spans="1:66" ht="30" x14ac:dyDescent="0.25">
      <c r="A76" s="30" t="s">
        <v>65</v>
      </c>
      <c r="B76" s="31" t="s">
        <v>33</v>
      </c>
      <c r="C76" s="31" t="s">
        <v>120</v>
      </c>
      <c r="D76" s="30"/>
      <c r="E76" s="30"/>
      <c r="F76" s="30" t="s">
        <v>51</v>
      </c>
      <c r="G76" s="32">
        <v>1.0173611111111111E-2</v>
      </c>
      <c r="H76" s="30">
        <v>29404</v>
      </c>
      <c r="I76" s="30">
        <v>6935</v>
      </c>
      <c r="J76" s="30">
        <v>0.76412000000000002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 t="s">
        <v>122</v>
      </c>
      <c r="R76" s="30" t="s">
        <v>123</v>
      </c>
      <c r="S76" s="30" t="s">
        <v>158</v>
      </c>
      <c r="T76" s="30" t="s">
        <v>159</v>
      </c>
    </row>
    <row r="77" spans="1:66" ht="30" x14ac:dyDescent="0.25">
      <c r="A77" s="33" t="s">
        <v>66</v>
      </c>
      <c r="B77" s="34" t="s">
        <v>37</v>
      </c>
      <c r="C77" s="34" t="s">
        <v>120</v>
      </c>
      <c r="D77" s="33"/>
      <c r="E77" s="33"/>
      <c r="F77" s="33" t="s">
        <v>51</v>
      </c>
      <c r="G77" s="35">
        <v>6.7361111111111103E-3</v>
      </c>
      <c r="H77" s="33">
        <v>18845</v>
      </c>
      <c r="I77" s="33">
        <v>6578</v>
      </c>
      <c r="J77" s="33">
        <v>0.65090999999999999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 t="s">
        <v>123</v>
      </c>
      <c r="R77" s="33" t="s">
        <v>122</v>
      </c>
      <c r="S77" s="33" t="s">
        <v>160</v>
      </c>
      <c r="T77" s="33" t="s">
        <v>161</v>
      </c>
    </row>
    <row r="78" spans="1:66" ht="30" x14ac:dyDescent="0.25">
      <c r="A78" s="30" t="s">
        <v>67</v>
      </c>
      <c r="B78" s="31" t="s">
        <v>39</v>
      </c>
      <c r="C78" s="31" t="s">
        <v>120</v>
      </c>
      <c r="D78" s="30"/>
      <c r="E78" s="30"/>
      <c r="F78" s="30" t="s">
        <v>51</v>
      </c>
      <c r="G78" s="32">
        <v>5.6712962962962958E-3</v>
      </c>
      <c r="H78" s="30">
        <v>15159</v>
      </c>
      <c r="I78" s="30">
        <v>4847</v>
      </c>
      <c r="J78" s="30">
        <v>0.68020999999999998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 t="s">
        <v>122</v>
      </c>
      <c r="R78" s="30" t="s">
        <v>123</v>
      </c>
      <c r="S78" s="30" t="s">
        <v>162</v>
      </c>
      <c r="T78" s="30" t="s">
        <v>163</v>
      </c>
    </row>
    <row r="79" spans="1:66" ht="30" x14ac:dyDescent="0.25">
      <c r="A79" s="33" t="s">
        <v>68</v>
      </c>
      <c r="B79" s="34" t="s">
        <v>40</v>
      </c>
      <c r="C79" s="34" t="s">
        <v>120</v>
      </c>
      <c r="D79" s="33"/>
      <c r="E79" s="33"/>
      <c r="F79" s="33" t="s">
        <v>51</v>
      </c>
      <c r="G79" s="35">
        <v>5.8680555555555543E-3</v>
      </c>
      <c r="H79" s="33">
        <v>16425</v>
      </c>
      <c r="I79" s="33">
        <v>5733</v>
      </c>
      <c r="J79" s="33">
        <v>0.65092000000000005</v>
      </c>
      <c r="K79" s="33">
        <v>0</v>
      </c>
      <c r="L79" s="33">
        <v>0</v>
      </c>
      <c r="M79" s="33">
        <v>0</v>
      </c>
      <c r="N79" s="33">
        <v>0</v>
      </c>
      <c r="O79" s="33">
        <v>0</v>
      </c>
      <c r="P79" s="33">
        <v>0</v>
      </c>
      <c r="Q79" s="33" t="s">
        <v>122</v>
      </c>
      <c r="R79" s="33" t="s">
        <v>123</v>
      </c>
      <c r="S79" s="33" t="s">
        <v>164</v>
      </c>
      <c r="T79" s="33" t="s">
        <v>165</v>
      </c>
    </row>
    <row r="80" spans="1:66" ht="30" x14ac:dyDescent="0.25">
      <c r="A80" s="30" t="s">
        <v>70</v>
      </c>
      <c r="B80" s="31" t="s">
        <v>45</v>
      </c>
      <c r="C80" s="31" t="s">
        <v>120</v>
      </c>
      <c r="D80" s="30"/>
      <c r="E80" s="30"/>
      <c r="F80" s="30" t="s">
        <v>51</v>
      </c>
      <c r="G80" s="32">
        <v>9.7222222222222224E-3</v>
      </c>
      <c r="H80" s="30">
        <v>25074</v>
      </c>
      <c r="I80" s="30">
        <v>18809</v>
      </c>
      <c r="J80" s="30">
        <v>0.24984999999999999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 t="s">
        <v>122</v>
      </c>
      <c r="R80" s="30" t="s">
        <v>123</v>
      </c>
      <c r="S80" s="30" t="s">
        <v>166</v>
      </c>
      <c r="T80" s="30" t="s">
        <v>167</v>
      </c>
    </row>
    <row r="81" spans="1:20" ht="30" x14ac:dyDescent="0.25">
      <c r="A81" s="33" t="s">
        <v>71</v>
      </c>
      <c r="B81" s="34" t="s">
        <v>50</v>
      </c>
      <c r="C81" s="34" t="s">
        <v>120</v>
      </c>
      <c r="D81" s="33"/>
      <c r="E81" s="33"/>
      <c r="F81" s="33" t="s">
        <v>51</v>
      </c>
      <c r="G81" s="35">
        <v>8.611111111111111E-3</v>
      </c>
      <c r="H81" s="33">
        <v>18352</v>
      </c>
      <c r="I81" s="33">
        <v>18115</v>
      </c>
      <c r="J81" s="33">
        <v>1.291E-2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 t="s">
        <v>122</v>
      </c>
      <c r="R81" s="33" t="s">
        <v>123</v>
      </c>
      <c r="S81" s="33" t="s">
        <v>168</v>
      </c>
      <c r="T81" s="33" t="s">
        <v>169</v>
      </c>
    </row>
    <row r="82" spans="1:20" ht="30" x14ac:dyDescent="0.25">
      <c r="A82" s="30" t="s">
        <v>72</v>
      </c>
      <c r="B82" s="31" t="s">
        <v>25</v>
      </c>
      <c r="C82" s="31" t="s">
        <v>120</v>
      </c>
      <c r="D82" s="30"/>
      <c r="E82" s="30"/>
      <c r="F82" s="30" t="s">
        <v>52</v>
      </c>
      <c r="G82" s="32">
        <v>5.8912037037037032E-3</v>
      </c>
      <c r="H82" s="30">
        <v>15940</v>
      </c>
      <c r="I82" s="30">
        <v>6839</v>
      </c>
      <c r="J82" s="30">
        <v>0.57091999999999998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 t="s">
        <v>123</v>
      </c>
      <c r="R82" s="30" t="s">
        <v>122</v>
      </c>
      <c r="S82" s="30" t="s">
        <v>170</v>
      </c>
      <c r="T82" s="30" t="s">
        <v>171</v>
      </c>
    </row>
    <row r="83" spans="1:20" ht="30" x14ac:dyDescent="0.25">
      <c r="A83" s="33" t="s">
        <v>73</v>
      </c>
      <c r="B83" s="34" t="s">
        <v>27</v>
      </c>
      <c r="C83" s="34" t="s">
        <v>120</v>
      </c>
      <c r="D83" s="33"/>
      <c r="E83" s="33"/>
      <c r="F83" s="33" t="s">
        <v>52</v>
      </c>
      <c r="G83" s="35">
        <v>5.185185185185185E-3</v>
      </c>
      <c r="H83" s="33">
        <v>14055</v>
      </c>
      <c r="I83" s="33">
        <v>4767</v>
      </c>
      <c r="J83" s="33">
        <v>0.66078999999999999</v>
      </c>
      <c r="K83" s="33">
        <v>1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 t="s">
        <v>123</v>
      </c>
      <c r="R83" s="33" t="s">
        <v>122</v>
      </c>
      <c r="S83" s="33" t="s">
        <v>172</v>
      </c>
      <c r="T83" s="33" t="s">
        <v>173</v>
      </c>
    </row>
    <row r="84" spans="1:20" ht="30" x14ac:dyDescent="0.25">
      <c r="A84" s="30" t="s">
        <v>74</v>
      </c>
      <c r="B84" s="31" t="s">
        <v>33</v>
      </c>
      <c r="C84" s="31" t="s">
        <v>120</v>
      </c>
      <c r="D84" s="30"/>
      <c r="E84" s="30"/>
      <c r="F84" s="30" t="s">
        <v>52</v>
      </c>
      <c r="G84" s="32">
        <v>9.8726851851851857E-3</v>
      </c>
      <c r="H84" s="30">
        <v>35152</v>
      </c>
      <c r="I84" s="30">
        <v>11559</v>
      </c>
      <c r="J84" s="30">
        <v>0.67115000000000002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 t="s">
        <v>123</v>
      </c>
      <c r="R84" s="30" t="s">
        <v>122</v>
      </c>
      <c r="S84" s="30" t="s">
        <v>174</v>
      </c>
      <c r="T84" s="30" t="s">
        <v>175</v>
      </c>
    </row>
    <row r="85" spans="1:20" ht="30" x14ac:dyDescent="0.25">
      <c r="A85" s="33" t="s">
        <v>75</v>
      </c>
      <c r="B85" s="34" t="s">
        <v>37</v>
      </c>
      <c r="C85" s="34" t="s">
        <v>120</v>
      </c>
      <c r="D85" s="33"/>
      <c r="E85" s="33"/>
      <c r="F85" s="33" t="s">
        <v>52</v>
      </c>
      <c r="G85" s="35">
        <v>6.9212962962962969E-3</v>
      </c>
      <c r="H85" s="33">
        <v>20728</v>
      </c>
      <c r="I85" s="33">
        <v>6247</v>
      </c>
      <c r="J85" s="33">
        <v>0.69859000000000004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 t="s">
        <v>123</v>
      </c>
      <c r="R85" s="33" t="s">
        <v>122</v>
      </c>
      <c r="S85" s="33" t="s">
        <v>176</v>
      </c>
      <c r="T85" s="33" t="s">
        <v>177</v>
      </c>
    </row>
    <row r="86" spans="1:20" ht="30" x14ac:dyDescent="0.25">
      <c r="A86" s="30" t="s">
        <v>76</v>
      </c>
      <c r="B86" s="31" t="s">
        <v>39</v>
      </c>
      <c r="C86" s="31" t="s">
        <v>120</v>
      </c>
      <c r="D86" s="30"/>
      <c r="E86" s="30"/>
      <c r="F86" s="30" t="s">
        <v>52</v>
      </c>
      <c r="G86" s="32">
        <v>5.6712962962962958E-3</v>
      </c>
      <c r="H86" s="30">
        <v>14841</v>
      </c>
      <c r="I86" s="30">
        <v>3837</v>
      </c>
      <c r="J86" s="30">
        <v>0.74141000000000001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 t="s">
        <v>123</v>
      </c>
      <c r="R86" s="30" t="s">
        <v>122</v>
      </c>
      <c r="S86" s="30" t="s">
        <v>178</v>
      </c>
      <c r="T86" s="30" t="s">
        <v>179</v>
      </c>
    </row>
    <row r="87" spans="1:20" ht="30" x14ac:dyDescent="0.25">
      <c r="A87" s="33" t="s">
        <v>77</v>
      </c>
      <c r="B87" s="34" t="s">
        <v>40</v>
      </c>
      <c r="C87" s="34" t="s">
        <v>120</v>
      </c>
      <c r="D87" s="33"/>
      <c r="E87" s="33"/>
      <c r="F87" s="33" t="s">
        <v>52</v>
      </c>
      <c r="G87" s="35">
        <v>6.3310185185185197E-3</v>
      </c>
      <c r="H87" s="33">
        <v>20038</v>
      </c>
      <c r="I87" s="33">
        <v>6639</v>
      </c>
      <c r="J87" s="33">
        <v>0.66864999999999997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 t="s">
        <v>123</v>
      </c>
      <c r="R87" s="33" t="s">
        <v>122</v>
      </c>
      <c r="S87" s="33" t="s">
        <v>180</v>
      </c>
      <c r="T87" s="33" t="s">
        <v>181</v>
      </c>
    </row>
    <row r="88" spans="1:20" ht="30" x14ac:dyDescent="0.25">
      <c r="A88" s="30" t="s">
        <v>79</v>
      </c>
      <c r="B88" s="31" t="s">
        <v>45</v>
      </c>
      <c r="C88" s="31" t="s">
        <v>120</v>
      </c>
      <c r="D88" s="30"/>
      <c r="E88" s="30"/>
      <c r="F88" s="30" t="s">
        <v>52</v>
      </c>
      <c r="G88" s="32">
        <v>2.1446759259259259E-2</v>
      </c>
      <c r="H88" s="30">
        <v>84815</v>
      </c>
      <c r="I88" s="30">
        <v>66744</v>
      </c>
      <c r="J88" s="30">
        <v>0.21306</v>
      </c>
      <c r="K88" s="30">
        <v>1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 t="s">
        <v>123</v>
      </c>
      <c r="R88" s="30" t="s">
        <v>122</v>
      </c>
      <c r="S88" s="30" t="s">
        <v>182</v>
      </c>
      <c r="T88" s="30" t="s">
        <v>183</v>
      </c>
    </row>
    <row r="89" spans="1:20" ht="30" x14ac:dyDescent="0.25">
      <c r="A89" s="33" t="s">
        <v>80</v>
      </c>
      <c r="B89" s="34" t="s">
        <v>50</v>
      </c>
      <c r="C89" s="34" t="s">
        <v>120</v>
      </c>
      <c r="D89" s="33"/>
      <c r="E89" s="33"/>
      <c r="F89" s="33" t="s">
        <v>52</v>
      </c>
      <c r="G89" s="35">
        <v>9.3287037037037036E-3</v>
      </c>
      <c r="H89" s="33">
        <v>23814</v>
      </c>
      <c r="I89" s="33">
        <v>18998</v>
      </c>
      <c r="J89" s="33">
        <v>0.20222999999999999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 t="s">
        <v>123</v>
      </c>
      <c r="R89" s="33" t="s">
        <v>122</v>
      </c>
      <c r="S89" s="33" t="s">
        <v>184</v>
      </c>
      <c r="T89" s="33" t="s">
        <v>185</v>
      </c>
    </row>
    <row r="90" spans="1:20" ht="30" x14ac:dyDescent="0.25">
      <c r="A90" s="30" t="s">
        <v>81</v>
      </c>
      <c r="B90" s="31" t="s">
        <v>25</v>
      </c>
      <c r="C90" s="31" t="s">
        <v>120</v>
      </c>
      <c r="D90" s="30"/>
      <c r="E90" s="30"/>
      <c r="F90" s="30" t="s">
        <v>23</v>
      </c>
      <c r="G90" s="32">
        <v>6.7476851851851856E-3</v>
      </c>
      <c r="H90" s="30">
        <v>20206</v>
      </c>
      <c r="I90" s="30">
        <v>7394</v>
      </c>
      <c r="J90" s="30">
        <v>0.63404000000000005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 t="s">
        <v>123</v>
      </c>
      <c r="R90" s="30" t="s">
        <v>122</v>
      </c>
      <c r="S90" s="30" t="s">
        <v>186</v>
      </c>
      <c r="T90" s="30" t="s">
        <v>187</v>
      </c>
    </row>
    <row r="91" spans="1:20" ht="30" x14ac:dyDescent="0.25">
      <c r="A91" s="33" t="s">
        <v>82</v>
      </c>
      <c r="B91" s="34" t="s">
        <v>27</v>
      </c>
      <c r="C91" s="34" t="s">
        <v>120</v>
      </c>
      <c r="D91" s="33"/>
      <c r="E91" s="33"/>
      <c r="F91" s="33" t="s">
        <v>23</v>
      </c>
      <c r="G91" s="35">
        <v>4.2361111111111106E-3</v>
      </c>
      <c r="H91" s="33">
        <v>9330</v>
      </c>
      <c r="I91" s="33">
        <v>2379</v>
      </c>
      <c r="J91" s="33">
        <v>0.74494000000000005</v>
      </c>
      <c r="K91" s="33">
        <v>1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 t="s">
        <v>122</v>
      </c>
      <c r="R91" s="33" t="s">
        <v>123</v>
      </c>
      <c r="S91" s="33" t="s">
        <v>188</v>
      </c>
      <c r="T91" s="33" t="s">
        <v>189</v>
      </c>
    </row>
    <row r="92" spans="1:20" ht="30" x14ac:dyDescent="0.25">
      <c r="A92" s="30" t="s">
        <v>83</v>
      </c>
      <c r="B92" s="31" t="s">
        <v>33</v>
      </c>
      <c r="C92" s="31" t="s">
        <v>120</v>
      </c>
      <c r="D92" s="30"/>
      <c r="E92" s="30"/>
      <c r="F92" s="30" t="s">
        <v>23</v>
      </c>
      <c r="G92" s="32">
        <v>9.4560185185185181E-3</v>
      </c>
      <c r="H92" s="30">
        <v>34265</v>
      </c>
      <c r="I92" s="30">
        <v>13422</v>
      </c>
      <c r="J92" s="30">
        <v>0.60826999999999998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 t="s">
        <v>123</v>
      </c>
      <c r="R92" s="30" t="s">
        <v>122</v>
      </c>
      <c r="S92" s="30" t="s">
        <v>190</v>
      </c>
      <c r="T92" s="30" t="s">
        <v>191</v>
      </c>
    </row>
    <row r="93" spans="1:20" ht="30" x14ac:dyDescent="0.25">
      <c r="A93" s="33" t="s">
        <v>84</v>
      </c>
      <c r="B93" s="34" t="s">
        <v>37</v>
      </c>
      <c r="C93" s="34" t="s">
        <v>120</v>
      </c>
      <c r="D93" s="33"/>
      <c r="E93" s="33"/>
      <c r="F93" s="33" t="s">
        <v>23</v>
      </c>
      <c r="G93" s="35">
        <v>7.1412037037037043E-3</v>
      </c>
      <c r="H93" s="33">
        <v>18894</v>
      </c>
      <c r="I93" s="33">
        <v>8167</v>
      </c>
      <c r="J93" s="33">
        <v>0.56772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 t="s">
        <v>122</v>
      </c>
      <c r="R93" s="33" t="s">
        <v>123</v>
      </c>
      <c r="S93" s="33" t="s">
        <v>192</v>
      </c>
      <c r="T93" s="33" t="s">
        <v>193</v>
      </c>
    </row>
    <row r="94" spans="1:20" ht="30" x14ac:dyDescent="0.25">
      <c r="A94" s="30" t="s">
        <v>85</v>
      </c>
      <c r="B94" s="31" t="s">
        <v>39</v>
      </c>
      <c r="C94" s="31" t="s">
        <v>120</v>
      </c>
      <c r="D94" s="30"/>
      <c r="E94" s="30"/>
      <c r="F94" s="30" t="s">
        <v>23</v>
      </c>
      <c r="G94" s="32">
        <v>5.8564814814814825E-3</v>
      </c>
      <c r="H94" s="30">
        <v>14761</v>
      </c>
      <c r="I94" s="30">
        <v>5195</v>
      </c>
      <c r="J94" s="30">
        <v>0.64802000000000004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 t="s">
        <v>122</v>
      </c>
      <c r="R94" s="30" t="s">
        <v>123</v>
      </c>
      <c r="S94" s="30" t="s">
        <v>194</v>
      </c>
      <c r="T94" s="30" t="s">
        <v>195</v>
      </c>
    </row>
    <row r="95" spans="1:20" ht="30" x14ac:dyDescent="0.25">
      <c r="A95" s="33" t="s">
        <v>86</v>
      </c>
      <c r="B95" s="34" t="s">
        <v>40</v>
      </c>
      <c r="C95" s="34" t="s">
        <v>120</v>
      </c>
      <c r="D95" s="33"/>
      <c r="E95" s="33"/>
      <c r="F95" s="33" t="s">
        <v>23</v>
      </c>
      <c r="G95" s="35">
        <v>6.875E-3</v>
      </c>
      <c r="H95" s="33">
        <v>22793</v>
      </c>
      <c r="I95" s="33">
        <v>7137</v>
      </c>
      <c r="J95" s="33">
        <v>0.68684999999999996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 t="s">
        <v>122</v>
      </c>
      <c r="R95" s="33" t="s">
        <v>123</v>
      </c>
      <c r="S95" s="33" t="s">
        <v>196</v>
      </c>
      <c r="T95" s="33" t="s">
        <v>197</v>
      </c>
    </row>
    <row r="96" spans="1:20" ht="30" x14ac:dyDescent="0.25">
      <c r="A96" s="30" t="s">
        <v>88</v>
      </c>
      <c r="B96" s="31" t="s">
        <v>45</v>
      </c>
      <c r="C96" s="31" t="s">
        <v>120</v>
      </c>
      <c r="D96" s="30"/>
      <c r="E96" s="30"/>
      <c r="F96" s="30" t="s">
        <v>23</v>
      </c>
      <c r="G96" s="32">
        <v>1.2743055555555556E-2</v>
      </c>
      <c r="H96" s="30">
        <v>50862</v>
      </c>
      <c r="I96" s="30">
        <v>31265</v>
      </c>
      <c r="J96" s="30">
        <v>0.38529000000000002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  <c r="Q96" s="30" t="s">
        <v>123</v>
      </c>
      <c r="R96" s="30" t="s">
        <v>122</v>
      </c>
      <c r="S96" s="30" t="s">
        <v>198</v>
      </c>
      <c r="T96" s="30" t="s">
        <v>199</v>
      </c>
    </row>
    <row r="97" spans="1:20" ht="30" x14ac:dyDescent="0.25">
      <c r="A97" s="33" t="s">
        <v>89</v>
      </c>
      <c r="B97" s="34" t="s">
        <v>50</v>
      </c>
      <c r="C97" s="34" t="s">
        <v>120</v>
      </c>
      <c r="D97" s="33"/>
      <c r="E97" s="33"/>
      <c r="F97" s="33" t="s">
        <v>23</v>
      </c>
      <c r="G97" s="35">
        <v>8.4027777777777781E-3</v>
      </c>
      <c r="H97" s="33">
        <v>17972</v>
      </c>
      <c r="I97" s="33">
        <v>16469</v>
      </c>
      <c r="J97" s="33">
        <v>8.3629999999999996E-2</v>
      </c>
      <c r="K97" s="33">
        <v>0</v>
      </c>
      <c r="L97" s="33">
        <v>0</v>
      </c>
      <c r="M97" s="33">
        <v>0</v>
      </c>
      <c r="N97" s="33">
        <v>0</v>
      </c>
      <c r="O97" s="33">
        <v>0</v>
      </c>
      <c r="P97" s="33">
        <v>0</v>
      </c>
      <c r="Q97" s="33" t="s">
        <v>122</v>
      </c>
      <c r="R97" s="33" t="s">
        <v>123</v>
      </c>
      <c r="S97" s="33" t="s">
        <v>200</v>
      </c>
      <c r="T97" s="33" t="s">
        <v>201</v>
      </c>
    </row>
    <row r="98" spans="1:20" ht="30" x14ac:dyDescent="0.25">
      <c r="A98" s="30" t="s">
        <v>202</v>
      </c>
      <c r="B98" s="31" t="s">
        <v>25</v>
      </c>
      <c r="C98" s="31" t="s">
        <v>120</v>
      </c>
      <c r="D98" s="30"/>
      <c r="E98" s="30"/>
      <c r="F98" s="30" t="s">
        <v>51</v>
      </c>
      <c r="G98" s="32">
        <v>5.3935185185185188E-3</v>
      </c>
      <c r="H98" s="30">
        <v>13798</v>
      </c>
      <c r="I98" s="30">
        <v>4395</v>
      </c>
      <c r="J98" s="30">
        <v>0.68142999999999998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 t="s">
        <v>123</v>
      </c>
      <c r="R98" s="30" t="s">
        <v>122</v>
      </c>
      <c r="S98" s="30" t="s">
        <v>203</v>
      </c>
      <c r="T98" s="30" t="s">
        <v>204</v>
      </c>
    </row>
    <row r="99" spans="1:20" ht="30" x14ac:dyDescent="0.25">
      <c r="A99" s="33" t="s">
        <v>205</v>
      </c>
      <c r="B99" s="34" t="s">
        <v>27</v>
      </c>
      <c r="C99" s="34" t="s">
        <v>120</v>
      </c>
      <c r="D99" s="33"/>
      <c r="E99" s="33"/>
      <c r="F99" s="33" t="s">
        <v>51</v>
      </c>
      <c r="G99" s="35">
        <v>4.31712962962963E-3</v>
      </c>
      <c r="H99" s="33">
        <v>11334</v>
      </c>
      <c r="I99" s="33">
        <v>2275</v>
      </c>
      <c r="J99" s="33">
        <v>0.79920999999999998</v>
      </c>
      <c r="K99" s="33">
        <v>1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 t="s">
        <v>123</v>
      </c>
      <c r="R99" s="33" t="s">
        <v>122</v>
      </c>
      <c r="S99" s="33" t="s">
        <v>206</v>
      </c>
      <c r="T99" s="33" t="s">
        <v>207</v>
      </c>
    </row>
    <row r="100" spans="1:20" ht="30" x14ac:dyDescent="0.25">
      <c r="A100" s="30" t="s">
        <v>208</v>
      </c>
      <c r="B100" s="31" t="s">
        <v>33</v>
      </c>
      <c r="C100" s="31" t="s">
        <v>120</v>
      </c>
      <c r="D100" s="30"/>
      <c r="E100" s="30"/>
      <c r="F100" s="30" t="s">
        <v>51</v>
      </c>
      <c r="G100" s="32">
        <v>1.042824074074074E-2</v>
      </c>
      <c r="H100" s="30">
        <v>37372</v>
      </c>
      <c r="I100" s="30">
        <v>11997</v>
      </c>
      <c r="J100" s="30">
        <v>0.67896999999999996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  <c r="Q100" s="30" t="s">
        <v>123</v>
      </c>
      <c r="R100" s="30" t="s">
        <v>122</v>
      </c>
      <c r="S100" s="30" t="s">
        <v>209</v>
      </c>
      <c r="T100" s="30" t="s">
        <v>210</v>
      </c>
    </row>
    <row r="101" spans="1:20" ht="30" x14ac:dyDescent="0.25">
      <c r="A101" s="33" t="s">
        <v>211</v>
      </c>
      <c r="B101" s="34" t="s">
        <v>37</v>
      </c>
      <c r="C101" s="34" t="s">
        <v>120</v>
      </c>
      <c r="D101" s="33"/>
      <c r="E101" s="33"/>
      <c r="F101" s="33" t="s">
        <v>51</v>
      </c>
      <c r="G101" s="35">
        <v>7.4421296296296293E-3</v>
      </c>
      <c r="H101" s="33">
        <v>24896</v>
      </c>
      <c r="I101" s="33">
        <v>9400</v>
      </c>
      <c r="J101" s="33">
        <v>0.62239999999999995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 t="s">
        <v>123</v>
      </c>
      <c r="R101" s="33" t="s">
        <v>122</v>
      </c>
      <c r="S101" s="33" t="s">
        <v>212</v>
      </c>
      <c r="T101" s="33" t="s">
        <v>213</v>
      </c>
    </row>
    <row r="102" spans="1:20" ht="30" x14ac:dyDescent="0.25">
      <c r="A102" s="30" t="s">
        <v>214</v>
      </c>
      <c r="B102" s="31" t="s">
        <v>39</v>
      </c>
      <c r="C102" s="31" t="s">
        <v>120</v>
      </c>
      <c r="D102" s="30"/>
      <c r="E102" s="30"/>
      <c r="F102" s="30" t="s">
        <v>51</v>
      </c>
      <c r="G102" s="32">
        <v>5.4513888888888884E-3</v>
      </c>
      <c r="H102" s="30">
        <v>13661</v>
      </c>
      <c r="I102" s="30">
        <v>4015</v>
      </c>
      <c r="J102" s="30">
        <v>0.70604999999999996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 t="s">
        <v>122</v>
      </c>
      <c r="R102" s="30" t="s">
        <v>123</v>
      </c>
      <c r="S102" s="30" t="s">
        <v>215</v>
      </c>
      <c r="T102" s="30" t="s">
        <v>216</v>
      </c>
    </row>
    <row r="103" spans="1:20" ht="30" x14ac:dyDescent="0.25">
      <c r="A103" s="33" t="s">
        <v>217</v>
      </c>
      <c r="B103" s="34" t="s">
        <v>40</v>
      </c>
      <c r="C103" s="34" t="s">
        <v>120</v>
      </c>
      <c r="D103" s="33"/>
      <c r="E103" s="33"/>
      <c r="F103" s="33" t="s">
        <v>51</v>
      </c>
      <c r="G103" s="35">
        <v>6.3310185185185197E-3</v>
      </c>
      <c r="H103" s="33">
        <v>20126</v>
      </c>
      <c r="I103" s="33">
        <v>6891</v>
      </c>
      <c r="J103" s="33">
        <v>0.65756999999999999</v>
      </c>
      <c r="K103" s="33">
        <v>0</v>
      </c>
      <c r="L103" s="33">
        <v>0</v>
      </c>
      <c r="M103" s="33">
        <v>0</v>
      </c>
      <c r="N103" s="33">
        <v>0</v>
      </c>
      <c r="O103" s="33">
        <v>0</v>
      </c>
      <c r="P103" s="33">
        <v>0</v>
      </c>
      <c r="Q103" s="33" t="s">
        <v>123</v>
      </c>
      <c r="R103" s="33" t="s">
        <v>122</v>
      </c>
      <c r="S103" s="33" t="s">
        <v>218</v>
      </c>
      <c r="T103" s="33" t="s">
        <v>219</v>
      </c>
    </row>
    <row r="104" spans="1:20" ht="30" x14ac:dyDescent="0.25">
      <c r="A104" s="30" t="s">
        <v>220</v>
      </c>
      <c r="B104" s="31" t="s">
        <v>45</v>
      </c>
      <c r="C104" s="31" t="s">
        <v>120</v>
      </c>
      <c r="D104" s="30"/>
      <c r="E104" s="30"/>
      <c r="F104" s="30" t="s">
        <v>51</v>
      </c>
      <c r="G104" s="32">
        <v>1.8518518518518521E-2</v>
      </c>
      <c r="H104" s="30">
        <v>59912</v>
      </c>
      <c r="I104" s="30">
        <v>60853</v>
      </c>
      <c r="J104" s="30">
        <v>-1.546E-2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 t="s">
        <v>123</v>
      </c>
      <c r="R104" s="30" t="s">
        <v>122</v>
      </c>
      <c r="S104" s="30" t="s">
        <v>221</v>
      </c>
      <c r="T104" s="30" t="s">
        <v>222</v>
      </c>
    </row>
    <row r="105" spans="1:20" ht="30" x14ac:dyDescent="0.25">
      <c r="A105" s="33" t="s">
        <v>223</v>
      </c>
      <c r="B105" s="34" t="s">
        <v>50</v>
      </c>
      <c r="C105" s="34" t="s">
        <v>120</v>
      </c>
      <c r="D105" s="33"/>
      <c r="E105" s="33"/>
      <c r="F105" s="33" t="s">
        <v>51</v>
      </c>
      <c r="G105" s="35">
        <v>1.3125E-2</v>
      </c>
      <c r="H105" s="33">
        <v>34889</v>
      </c>
      <c r="I105" s="33">
        <v>38476</v>
      </c>
      <c r="J105" s="33">
        <v>-9.3219999999999997E-2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 t="s">
        <v>123</v>
      </c>
      <c r="R105" s="33" t="s">
        <v>122</v>
      </c>
      <c r="S105" s="33" t="s">
        <v>224</v>
      </c>
      <c r="T105" s="33" t="s">
        <v>225</v>
      </c>
    </row>
    <row r="106" spans="1:20" ht="30" x14ac:dyDescent="0.25">
      <c r="A106" s="30" t="s">
        <v>226</v>
      </c>
      <c r="B106" s="31" t="s">
        <v>25</v>
      </c>
      <c r="C106" s="31" t="s">
        <v>120</v>
      </c>
      <c r="D106" s="30"/>
      <c r="E106" s="30"/>
      <c r="F106" s="30" t="s">
        <v>52</v>
      </c>
      <c r="G106" s="32">
        <v>5.2777777777777771E-3</v>
      </c>
      <c r="H106" s="30">
        <v>11394</v>
      </c>
      <c r="I106" s="30">
        <v>2599</v>
      </c>
      <c r="J106" s="30">
        <v>0.77183000000000002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 t="s">
        <v>122</v>
      </c>
      <c r="R106" s="30" t="s">
        <v>123</v>
      </c>
      <c r="S106" s="30" t="s">
        <v>227</v>
      </c>
      <c r="T106" s="30" t="s">
        <v>228</v>
      </c>
    </row>
    <row r="107" spans="1:20" ht="30" x14ac:dyDescent="0.25">
      <c r="A107" s="33" t="s">
        <v>229</v>
      </c>
      <c r="B107" s="34" t="s">
        <v>27</v>
      </c>
      <c r="C107" s="34" t="s">
        <v>120</v>
      </c>
      <c r="D107" s="33"/>
      <c r="E107" s="33"/>
      <c r="F107" s="33" t="s">
        <v>52</v>
      </c>
      <c r="G107" s="35">
        <v>6.2268518518518515E-3</v>
      </c>
      <c r="H107" s="33">
        <v>16490</v>
      </c>
      <c r="I107" s="33">
        <v>5069</v>
      </c>
      <c r="J107" s="33">
        <v>0.69255999999999995</v>
      </c>
      <c r="K107" s="33">
        <v>1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 t="s">
        <v>122</v>
      </c>
      <c r="R107" s="33" t="s">
        <v>123</v>
      </c>
      <c r="S107" s="33" t="s">
        <v>230</v>
      </c>
      <c r="T107" s="33" t="s">
        <v>231</v>
      </c>
    </row>
    <row r="108" spans="1:20" ht="30" x14ac:dyDescent="0.25">
      <c r="A108" s="30" t="s">
        <v>232</v>
      </c>
      <c r="B108" s="31" t="s">
        <v>33</v>
      </c>
      <c r="C108" s="31" t="s">
        <v>120</v>
      </c>
      <c r="D108" s="30"/>
      <c r="E108" s="30"/>
      <c r="F108" s="30" t="s">
        <v>52</v>
      </c>
      <c r="G108" s="32">
        <v>9.8611111111111104E-3</v>
      </c>
      <c r="H108" s="30">
        <v>34778</v>
      </c>
      <c r="I108" s="30">
        <v>10625</v>
      </c>
      <c r="J108" s="30">
        <v>0.69447000000000003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 t="s">
        <v>123</v>
      </c>
      <c r="R108" s="30" t="s">
        <v>122</v>
      </c>
      <c r="S108" s="30" t="s">
        <v>233</v>
      </c>
      <c r="T108" s="30" t="s">
        <v>234</v>
      </c>
    </row>
    <row r="109" spans="1:20" ht="30" x14ac:dyDescent="0.25">
      <c r="A109" s="33" t="s">
        <v>235</v>
      </c>
      <c r="B109" s="34" t="s">
        <v>37</v>
      </c>
      <c r="C109" s="34" t="s">
        <v>120</v>
      </c>
      <c r="D109" s="33"/>
      <c r="E109" s="33"/>
      <c r="F109" s="33" t="s">
        <v>52</v>
      </c>
      <c r="G109" s="35">
        <v>9.3402777777777772E-3</v>
      </c>
      <c r="H109" s="33">
        <v>26742</v>
      </c>
      <c r="I109" s="33">
        <v>10543</v>
      </c>
      <c r="J109" s="33">
        <v>0.60572999999999999</v>
      </c>
      <c r="K109" s="33">
        <v>1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 t="s">
        <v>122</v>
      </c>
      <c r="R109" s="33" t="s">
        <v>123</v>
      </c>
      <c r="S109" s="33" t="s">
        <v>236</v>
      </c>
      <c r="T109" s="33" t="s">
        <v>237</v>
      </c>
    </row>
    <row r="110" spans="1:20" ht="30" x14ac:dyDescent="0.25">
      <c r="A110" s="30" t="s">
        <v>238</v>
      </c>
      <c r="B110" s="31" t="s">
        <v>39</v>
      </c>
      <c r="C110" s="31" t="s">
        <v>120</v>
      </c>
      <c r="D110" s="30"/>
      <c r="E110" s="30"/>
      <c r="F110" s="30" t="s">
        <v>52</v>
      </c>
      <c r="G110" s="32">
        <v>5.9606481481481489E-3</v>
      </c>
      <c r="H110" s="30">
        <v>16119</v>
      </c>
      <c r="I110" s="30">
        <v>3943</v>
      </c>
      <c r="J110" s="30">
        <v>0.75532999999999995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 t="s">
        <v>123</v>
      </c>
      <c r="R110" s="30" t="s">
        <v>122</v>
      </c>
      <c r="S110" s="30" t="s">
        <v>239</v>
      </c>
      <c r="T110" s="30" t="s">
        <v>240</v>
      </c>
    </row>
    <row r="111" spans="1:20" ht="30" x14ac:dyDescent="0.25">
      <c r="A111" s="33" t="s">
        <v>241</v>
      </c>
      <c r="B111" s="34" t="s">
        <v>40</v>
      </c>
      <c r="C111" s="34" t="s">
        <v>120</v>
      </c>
      <c r="D111" s="33"/>
      <c r="E111" s="33"/>
      <c r="F111" s="33" t="s">
        <v>52</v>
      </c>
      <c r="G111" s="35">
        <v>9.2824074074074076E-3</v>
      </c>
      <c r="H111" s="33">
        <v>38866</v>
      </c>
      <c r="I111" s="33">
        <v>12818</v>
      </c>
      <c r="J111" s="33">
        <v>0.67018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 t="s">
        <v>122</v>
      </c>
      <c r="R111" s="33" t="s">
        <v>123</v>
      </c>
      <c r="S111" s="33" t="s">
        <v>242</v>
      </c>
      <c r="T111" s="33" t="s">
        <v>243</v>
      </c>
    </row>
    <row r="112" spans="1:20" ht="30" x14ac:dyDescent="0.25">
      <c r="A112" s="30" t="s">
        <v>244</v>
      </c>
      <c r="B112" s="31" t="s">
        <v>41</v>
      </c>
      <c r="C112" s="31" t="s">
        <v>120</v>
      </c>
      <c r="D112" s="30"/>
      <c r="E112" s="30"/>
      <c r="F112" s="30" t="s">
        <v>52</v>
      </c>
      <c r="G112" s="32">
        <v>3.5474537037037041E-2</v>
      </c>
      <c r="H112" s="30">
        <v>77971</v>
      </c>
      <c r="I112" s="30">
        <v>113431</v>
      </c>
      <c r="J112" s="30">
        <v>-0.31261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 t="s">
        <v>122</v>
      </c>
      <c r="R112" s="30" t="s">
        <v>123</v>
      </c>
      <c r="S112" s="30" t="s">
        <v>245</v>
      </c>
      <c r="T112" s="30" t="s">
        <v>246</v>
      </c>
    </row>
    <row r="113" spans="1:20" ht="30" x14ac:dyDescent="0.25">
      <c r="A113" s="33" t="s">
        <v>247</v>
      </c>
      <c r="B113" s="34" t="s">
        <v>45</v>
      </c>
      <c r="C113" s="34" t="s">
        <v>120</v>
      </c>
      <c r="D113" s="33"/>
      <c r="E113" s="33"/>
      <c r="F113" s="33" t="s">
        <v>52</v>
      </c>
      <c r="G113" s="35">
        <v>8.2754629629629619E-3</v>
      </c>
      <c r="H113" s="33">
        <v>20490</v>
      </c>
      <c r="I113" s="33">
        <v>13005</v>
      </c>
      <c r="J113" s="33">
        <v>0.36527999999999999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 t="s">
        <v>122</v>
      </c>
      <c r="R113" s="33" t="s">
        <v>123</v>
      </c>
      <c r="S113" s="33" t="s">
        <v>248</v>
      </c>
      <c r="T113" s="33" t="s">
        <v>249</v>
      </c>
    </row>
    <row r="114" spans="1:20" ht="30" x14ac:dyDescent="0.25">
      <c r="A114" s="30" t="s">
        <v>250</v>
      </c>
      <c r="B114" s="31" t="s">
        <v>50</v>
      </c>
      <c r="C114" s="31" t="s">
        <v>120</v>
      </c>
      <c r="D114" s="30"/>
      <c r="E114" s="30"/>
      <c r="F114" s="30" t="s">
        <v>52</v>
      </c>
      <c r="G114" s="32">
        <v>7.719907407407408E-3</v>
      </c>
      <c r="H114" s="30">
        <v>15930</v>
      </c>
      <c r="I114" s="30">
        <v>14609</v>
      </c>
      <c r="J114" s="30">
        <v>8.2919999999999994E-2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 t="s">
        <v>122</v>
      </c>
      <c r="R114" s="30" t="s">
        <v>123</v>
      </c>
      <c r="S114" s="30" t="s">
        <v>251</v>
      </c>
      <c r="T114" s="30" t="s">
        <v>252</v>
      </c>
    </row>
    <row r="115" spans="1:20" ht="30" x14ac:dyDescent="0.25">
      <c r="A115" s="33" t="s">
        <v>253</v>
      </c>
      <c r="B115" s="34" t="s">
        <v>25</v>
      </c>
      <c r="C115" s="34" t="s">
        <v>120</v>
      </c>
      <c r="D115" s="33"/>
      <c r="E115" s="33"/>
      <c r="F115" s="33" t="s">
        <v>23</v>
      </c>
      <c r="G115" s="35">
        <v>5.3009259259259251E-3</v>
      </c>
      <c r="H115" s="33">
        <v>12692</v>
      </c>
      <c r="I115" s="33">
        <v>3793</v>
      </c>
      <c r="J115" s="33">
        <v>0.70109999999999995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 t="s">
        <v>123</v>
      </c>
      <c r="R115" s="33" t="s">
        <v>122</v>
      </c>
      <c r="S115" s="33" t="s">
        <v>254</v>
      </c>
      <c r="T115" s="33" t="s">
        <v>255</v>
      </c>
    </row>
    <row r="116" spans="1:20" ht="30" x14ac:dyDescent="0.25">
      <c r="A116" s="30" t="s">
        <v>256</v>
      </c>
      <c r="B116" s="31" t="s">
        <v>27</v>
      </c>
      <c r="C116" s="31" t="s">
        <v>120</v>
      </c>
      <c r="D116" s="30"/>
      <c r="E116" s="30"/>
      <c r="F116" s="30" t="s">
        <v>23</v>
      </c>
      <c r="G116" s="32">
        <v>5.347222222222222E-3</v>
      </c>
      <c r="H116" s="30">
        <v>15263</v>
      </c>
      <c r="I116" s="30">
        <v>5363</v>
      </c>
      <c r="J116" s="30">
        <v>0.64858000000000005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 t="s">
        <v>122</v>
      </c>
      <c r="R116" s="30" t="s">
        <v>123</v>
      </c>
      <c r="S116" s="30" t="s">
        <v>257</v>
      </c>
      <c r="T116" s="30" t="s">
        <v>258</v>
      </c>
    </row>
    <row r="117" spans="1:20" ht="30" x14ac:dyDescent="0.25">
      <c r="A117" s="33" t="s">
        <v>259</v>
      </c>
      <c r="B117" s="34" t="s">
        <v>33</v>
      </c>
      <c r="C117" s="34" t="s">
        <v>120</v>
      </c>
      <c r="D117" s="33"/>
      <c r="E117" s="33"/>
      <c r="F117" s="33" t="s">
        <v>23</v>
      </c>
      <c r="G117" s="35">
        <v>1.0219907407407408E-2</v>
      </c>
      <c r="H117" s="33">
        <v>33772</v>
      </c>
      <c r="I117" s="33">
        <v>10977</v>
      </c>
      <c r="J117" s="33">
        <v>0.67495000000000005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 t="s">
        <v>123</v>
      </c>
      <c r="R117" s="33" t="s">
        <v>122</v>
      </c>
      <c r="S117" s="33" t="s">
        <v>260</v>
      </c>
      <c r="T117" s="33" t="s">
        <v>261</v>
      </c>
    </row>
    <row r="118" spans="1:20" ht="30" x14ac:dyDescent="0.25">
      <c r="A118" s="30" t="s">
        <v>262</v>
      </c>
      <c r="B118" s="31" t="s">
        <v>37</v>
      </c>
      <c r="C118" s="31" t="s">
        <v>120</v>
      </c>
      <c r="D118" s="30"/>
      <c r="E118" s="30"/>
      <c r="F118" s="30" t="s">
        <v>23</v>
      </c>
      <c r="G118" s="32">
        <v>6.9328703703703696E-3</v>
      </c>
      <c r="H118" s="30">
        <v>22465</v>
      </c>
      <c r="I118" s="30">
        <v>7390</v>
      </c>
      <c r="J118" s="30">
        <v>0.67101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 t="s">
        <v>123</v>
      </c>
      <c r="R118" s="30" t="s">
        <v>122</v>
      </c>
      <c r="S118" s="30" t="s">
        <v>263</v>
      </c>
      <c r="T118" s="30" t="s">
        <v>264</v>
      </c>
    </row>
    <row r="119" spans="1:20" ht="30" x14ac:dyDescent="0.25">
      <c r="A119" s="33" t="s">
        <v>265</v>
      </c>
      <c r="B119" s="34" t="s">
        <v>39</v>
      </c>
      <c r="C119" s="34" t="s">
        <v>120</v>
      </c>
      <c r="D119" s="33"/>
      <c r="E119" s="33"/>
      <c r="F119" s="33" t="s">
        <v>23</v>
      </c>
      <c r="G119" s="35">
        <v>6.6666666666666671E-3</v>
      </c>
      <c r="H119" s="33">
        <v>18747</v>
      </c>
      <c r="I119" s="33">
        <v>5261</v>
      </c>
      <c r="J119" s="33">
        <v>0.71933000000000002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 t="s">
        <v>123</v>
      </c>
      <c r="R119" s="33" t="s">
        <v>122</v>
      </c>
      <c r="S119" s="33" t="s">
        <v>266</v>
      </c>
      <c r="T119" s="33" t="s">
        <v>267</v>
      </c>
    </row>
    <row r="120" spans="1:20" ht="30" x14ac:dyDescent="0.25">
      <c r="A120" s="30" t="s">
        <v>268</v>
      </c>
      <c r="B120" s="31" t="s">
        <v>40</v>
      </c>
      <c r="C120" s="31" t="s">
        <v>120</v>
      </c>
      <c r="D120" s="30"/>
      <c r="E120" s="30"/>
      <c r="F120" s="30" t="s">
        <v>23</v>
      </c>
      <c r="G120" s="32">
        <v>6.5624999999999998E-3</v>
      </c>
      <c r="H120" s="30">
        <v>23321</v>
      </c>
      <c r="I120" s="30">
        <v>7858</v>
      </c>
      <c r="J120" s="30">
        <v>0.66302000000000005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 t="s">
        <v>123</v>
      </c>
      <c r="R120" s="30" t="s">
        <v>122</v>
      </c>
      <c r="S120" s="30" t="s">
        <v>269</v>
      </c>
      <c r="T120" s="30" t="s">
        <v>270</v>
      </c>
    </row>
    <row r="121" spans="1:20" ht="30" x14ac:dyDescent="0.25">
      <c r="A121" s="33" t="s">
        <v>271</v>
      </c>
      <c r="B121" s="34" t="s">
        <v>41</v>
      </c>
      <c r="C121" s="34" t="s">
        <v>120</v>
      </c>
      <c r="D121" s="33"/>
      <c r="E121" s="33"/>
      <c r="F121" s="33" t="s">
        <v>23</v>
      </c>
      <c r="G121" s="35">
        <v>2.4212962962962964E-2</v>
      </c>
      <c r="H121" s="33">
        <v>109417</v>
      </c>
      <c r="I121" s="33">
        <v>89640</v>
      </c>
      <c r="J121" s="33">
        <v>0.18074999999999999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 t="s">
        <v>123</v>
      </c>
      <c r="R121" s="33" t="s">
        <v>122</v>
      </c>
      <c r="S121" s="33" t="s">
        <v>272</v>
      </c>
      <c r="T121" s="33" t="s">
        <v>273</v>
      </c>
    </row>
    <row r="122" spans="1:20" ht="21" x14ac:dyDescent="0.25">
      <c r="A122" s="30" t="s">
        <v>274</v>
      </c>
      <c r="B122" s="30" t="s">
        <v>45</v>
      </c>
      <c r="C122" s="30" t="s">
        <v>120</v>
      </c>
      <c r="D122" s="30" t="s">
        <v>275</v>
      </c>
      <c r="E122" s="30"/>
      <c r="F122" s="30" t="s">
        <v>23</v>
      </c>
      <c r="G122" s="32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 t="s">
        <v>123</v>
      </c>
      <c r="R122" s="30" t="s">
        <v>122</v>
      </c>
      <c r="S122" s="30" t="s">
        <v>276</v>
      </c>
      <c r="T122" s="30" t="s">
        <v>277</v>
      </c>
    </row>
    <row r="123" spans="1:20" ht="30" x14ac:dyDescent="0.25">
      <c r="A123" s="33" t="s">
        <v>278</v>
      </c>
      <c r="B123" s="34" t="s">
        <v>50</v>
      </c>
      <c r="C123" s="34" t="s">
        <v>120</v>
      </c>
      <c r="D123" s="33"/>
      <c r="E123" s="33"/>
      <c r="F123" s="33" t="s">
        <v>23</v>
      </c>
      <c r="G123" s="35">
        <v>1.0462962962962964E-2</v>
      </c>
      <c r="H123" s="33">
        <v>28027</v>
      </c>
      <c r="I123" s="33">
        <v>22782</v>
      </c>
      <c r="J123" s="33">
        <v>0.18712999999999999</v>
      </c>
      <c r="K123" s="33">
        <v>0</v>
      </c>
      <c r="L123" s="33">
        <v>0</v>
      </c>
      <c r="M123" s="33">
        <v>0</v>
      </c>
      <c r="N123" s="33">
        <v>0</v>
      </c>
      <c r="O123" s="33">
        <v>0</v>
      </c>
      <c r="P123" s="33">
        <v>0</v>
      </c>
      <c r="Q123" s="33" t="s">
        <v>122</v>
      </c>
      <c r="R123" s="33" t="s">
        <v>123</v>
      </c>
      <c r="S123" s="33" t="s">
        <v>279</v>
      </c>
      <c r="T123" s="33" t="s">
        <v>280</v>
      </c>
    </row>
    <row r="124" spans="1:20" ht="30" x14ac:dyDescent="0.25">
      <c r="A124" s="30" t="s">
        <v>281</v>
      </c>
      <c r="B124" s="31" t="s">
        <v>25</v>
      </c>
      <c r="C124" s="31" t="s">
        <v>120</v>
      </c>
      <c r="D124" s="30"/>
      <c r="E124" s="30"/>
      <c r="F124" s="30" t="s">
        <v>51</v>
      </c>
      <c r="G124" s="32">
        <v>5.4166666666666669E-3</v>
      </c>
      <c r="H124" s="30">
        <v>12848</v>
      </c>
      <c r="I124" s="30">
        <v>4181</v>
      </c>
      <c r="J124" s="30">
        <v>0.67452999999999996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 t="s">
        <v>122</v>
      </c>
      <c r="R124" s="30" t="s">
        <v>123</v>
      </c>
      <c r="S124" s="30" t="s">
        <v>282</v>
      </c>
      <c r="T124" s="30" t="s">
        <v>283</v>
      </c>
    </row>
    <row r="125" spans="1:20" ht="30" x14ac:dyDescent="0.25">
      <c r="A125" s="33" t="s">
        <v>284</v>
      </c>
      <c r="B125" s="34" t="s">
        <v>27</v>
      </c>
      <c r="C125" s="34" t="s">
        <v>120</v>
      </c>
      <c r="D125" s="33"/>
      <c r="E125" s="33"/>
      <c r="F125" s="33" t="s">
        <v>51</v>
      </c>
      <c r="G125" s="35">
        <v>5.4861111111111117E-3</v>
      </c>
      <c r="H125" s="33">
        <v>15777</v>
      </c>
      <c r="I125" s="33">
        <v>7707</v>
      </c>
      <c r="J125" s="33">
        <v>0.51146999999999998</v>
      </c>
      <c r="K125" s="33">
        <v>1</v>
      </c>
      <c r="L125" s="33">
        <v>0</v>
      </c>
      <c r="M125" s="33">
        <v>0</v>
      </c>
      <c r="N125" s="33">
        <v>0</v>
      </c>
      <c r="O125" s="33">
        <v>0</v>
      </c>
      <c r="P125" s="33">
        <v>0</v>
      </c>
      <c r="Q125" s="33" t="s">
        <v>122</v>
      </c>
      <c r="R125" s="33" t="s">
        <v>123</v>
      </c>
      <c r="S125" s="33" t="s">
        <v>285</v>
      </c>
      <c r="T125" s="33" t="s">
        <v>286</v>
      </c>
    </row>
    <row r="126" spans="1:20" ht="30" x14ac:dyDescent="0.25">
      <c r="A126" s="30" t="s">
        <v>287</v>
      </c>
      <c r="B126" s="31" t="s">
        <v>33</v>
      </c>
      <c r="C126" s="31" t="s">
        <v>120</v>
      </c>
      <c r="D126" s="30"/>
      <c r="E126" s="30"/>
      <c r="F126" s="30" t="s">
        <v>51</v>
      </c>
      <c r="G126" s="32">
        <v>1.0104166666666668E-2</v>
      </c>
      <c r="H126" s="30">
        <v>29832</v>
      </c>
      <c r="I126" s="30">
        <v>6875</v>
      </c>
      <c r="J126" s="30">
        <v>0.76951999999999998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 t="s">
        <v>122</v>
      </c>
      <c r="R126" s="30" t="s">
        <v>123</v>
      </c>
      <c r="S126" s="30" t="s">
        <v>288</v>
      </c>
      <c r="T126" s="30" t="s">
        <v>289</v>
      </c>
    </row>
    <row r="127" spans="1:20" ht="30" x14ac:dyDescent="0.25">
      <c r="A127" s="33" t="s">
        <v>290</v>
      </c>
      <c r="B127" s="34" t="s">
        <v>37</v>
      </c>
      <c r="C127" s="34" t="s">
        <v>120</v>
      </c>
      <c r="D127" s="33"/>
      <c r="E127" s="33"/>
      <c r="F127" s="33" t="s">
        <v>51</v>
      </c>
      <c r="G127" s="35">
        <v>5.5902777777777782E-3</v>
      </c>
      <c r="H127" s="33">
        <v>12801</v>
      </c>
      <c r="I127" s="33">
        <v>4571</v>
      </c>
      <c r="J127" s="33">
        <v>0.64287000000000005</v>
      </c>
      <c r="K127" s="33">
        <v>0</v>
      </c>
      <c r="L127" s="33">
        <v>0</v>
      </c>
      <c r="M127" s="33">
        <v>0</v>
      </c>
      <c r="N127" s="33">
        <v>0</v>
      </c>
      <c r="O127" s="33">
        <v>0</v>
      </c>
      <c r="P127" s="33">
        <v>0</v>
      </c>
      <c r="Q127" s="33" t="s">
        <v>122</v>
      </c>
      <c r="R127" s="33" t="s">
        <v>123</v>
      </c>
      <c r="S127" s="33" t="s">
        <v>291</v>
      </c>
      <c r="T127" s="33" t="s">
        <v>292</v>
      </c>
    </row>
    <row r="128" spans="1:20" ht="30" x14ac:dyDescent="0.25">
      <c r="A128" s="30" t="s">
        <v>293</v>
      </c>
      <c r="B128" s="31" t="s">
        <v>39</v>
      </c>
      <c r="C128" s="31" t="s">
        <v>120</v>
      </c>
      <c r="D128" s="30"/>
      <c r="E128" s="30"/>
      <c r="F128" s="30" t="s">
        <v>51</v>
      </c>
      <c r="G128" s="32">
        <v>4.7222222222222223E-3</v>
      </c>
      <c r="H128" s="30">
        <v>10841</v>
      </c>
      <c r="I128" s="30">
        <v>2787</v>
      </c>
      <c r="J128" s="30">
        <v>0.74285000000000001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 t="s">
        <v>122</v>
      </c>
      <c r="R128" s="30" t="s">
        <v>123</v>
      </c>
      <c r="S128" s="30" t="s">
        <v>294</v>
      </c>
      <c r="T128" s="30" t="s">
        <v>295</v>
      </c>
    </row>
    <row r="129" spans="1:20" ht="30" x14ac:dyDescent="0.25">
      <c r="A129" s="33" t="s">
        <v>296</v>
      </c>
      <c r="B129" s="34" t="s">
        <v>40</v>
      </c>
      <c r="C129" s="34" t="s">
        <v>120</v>
      </c>
      <c r="D129" s="33"/>
      <c r="E129" s="33"/>
      <c r="F129" s="33" t="s">
        <v>51</v>
      </c>
      <c r="G129" s="35">
        <v>6.9791666666666674E-3</v>
      </c>
      <c r="H129" s="33">
        <v>19947</v>
      </c>
      <c r="I129" s="33">
        <v>7151</v>
      </c>
      <c r="J129" s="33">
        <v>0.64146999999999998</v>
      </c>
      <c r="K129" s="33">
        <v>0</v>
      </c>
      <c r="L129" s="33">
        <v>0</v>
      </c>
      <c r="M129" s="33">
        <v>0</v>
      </c>
      <c r="N129" s="33">
        <v>0</v>
      </c>
      <c r="O129" s="33">
        <v>0</v>
      </c>
      <c r="P129" s="33">
        <v>0</v>
      </c>
      <c r="Q129" s="33" t="s">
        <v>123</v>
      </c>
      <c r="R129" s="33" t="s">
        <v>122</v>
      </c>
      <c r="S129" s="33" t="s">
        <v>297</v>
      </c>
      <c r="T129" s="33" t="s">
        <v>298</v>
      </c>
    </row>
    <row r="130" spans="1:20" ht="30" x14ac:dyDescent="0.25">
      <c r="A130" s="30" t="s">
        <v>299</v>
      </c>
      <c r="B130" s="31" t="s">
        <v>41</v>
      </c>
      <c r="C130" s="31" t="s">
        <v>120</v>
      </c>
      <c r="D130" s="30"/>
      <c r="E130" s="30"/>
      <c r="F130" s="30" t="s">
        <v>51</v>
      </c>
      <c r="G130" s="32">
        <v>4.1331018518518517E-2</v>
      </c>
      <c r="H130" s="30">
        <v>41380</v>
      </c>
      <c r="I130" s="30">
        <v>22398</v>
      </c>
      <c r="J130" s="30">
        <v>0.45871000000000001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 t="s">
        <v>122</v>
      </c>
      <c r="R130" s="30" t="s">
        <v>123</v>
      </c>
      <c r="S130" s="30" t="s">
        <v>300</v>
      </c>
      <c r="T130" s="30" t="s">
        <v>301</v>
      </c>
    </row>
    <row r="131" spans="1:20" ht="30" x14ac:dyDescent="0.25">
      <c r="A131" s="33" t="s">
        <v>302</v>
      </c>
      <c r="B131" s="34" t="s">
        <v>45</v>
      </c>
      <c r="C131" s="34" t="s">
        <v>120</v>
      </c>
      <c r="D131" s="33"/>
      <c r="E131" s="33"/>
      <c r="F131" s="33" t="s">
        <v>51</v>
      </c>
      <c r="G131" s="35">
        <v>9.2824074074074076E-3</v>
      </c>
      <c r="H131" s="33">
        <v>24424</v>
      </c>
      <c r="I131" s="33">
        <v>14161</v>
      </c>
      <c r="J131" s="33">
        <v>0.42018</v>
      </c>
      <c r="K131" s="33">
        <v>0</v>
      </c>
      <c r="L131" s="33">
        <v>0</v>
      </c>
      <c r="M131" s="33">
        <v>0</v>
      </c>
      <c r="N131" s="33">
        <v>0</v>
      </c>
      <c r="O131" s="33">
        <v>0</v>
      </c>
      <c r="P131" s="33">
        <v>0</v>
      </c>
      <c r="Q131" s="33" t="s">
        <v>122</v>
      </c>
      <c r="R131" s="33" t="s">
        <v>123</v>
      </c>
      <c r="S131" s="33" t="s">
        <v>303</v>
      </c>
      <c r="T131" s="33" t="s">
        <v>304</v>
      </c>
    </row>
    <row r="132" spans="1:20" ht="30" x14ac:dyDescent="0.25">
      <c r="A132" s="30" t="s">
        <v>305</v>
      </c>
      <c r="B132" s="31" t="s">
        <v>50</v>
      </c>
      <c r="C132" s="31" t="s">
        <v>120</v>
      </c>
      <c r="D132" s="30"/>
      <c r="E132" s="30"/>
      <c r="F132" s="30" t="s">
        <v>51</v>
      </c>
      <c r="G132" s="32">
        <v>1.306712962962963E-2</v>
      </c>
      <c r="H132" s="30">
        <v>33600</v>
      </c>
      <c r="I132" s="30">
        <v>37982</v>
      </c>
      <c r="J132" s="30">
        <v>-0.11537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 t="s">
        <v>122</v>
      </c>
      <c r="R132" s="30" t="s">
        <v>123</v>
      </c>
      <c r="S132" s="30" t="s">
        <v>306</v>
      </c>
      <c r="T132" s="30" t="s">
        <v>307</v>
      </c>
    </row>
    <row r="133" spans="1:20" ht="30" x14ac:dyDescent="0.25">
      <c r="A133" s="33" t="s">
        <v>308</v>
      </c>
      <c r="B133" s="34" t="s">
        <v>25</v>
      </c>
      <c r="C133" s="34" t="s">
        <v>120</v>
      </c>
      <c r="D133" s="33"/>
      <c r="E133" s="33"/>
      <c r="F133" s="33" t="s">
        <v>52</v>
      </c>
      <c r="G133" s="35">
        <v>5.6712962962962958E-3</v>
      </c>
      <c r="H133" s="33">
        <v>14346</v>
      </c>
      <c r="I133" s="33">
        <v>4759</v>
      </c>
      <c r="J133" s="33">
        <v>0.66822000000000004</v>
      </c>
      <c r="K133" s="33">
        <v>0</v>
      </c>
      <c r="L133" s="33">
        <v>0</v>
      </c>
      <c r="M133" s="33">
        <v>0</v>
      </c>
      <c r="N133" s="33">
        <v>0</v>
      </c>
      <c r="O133" s="33">
        <v>0</v>
      </c>
      <c r="P133" s="33">
        <v>0</v>
      </c>
      <c r="Q133" s="33" t="s">
        <v>123</v>
      </c>
      <c r="R133" s="33" t="s">
        <v>122</v>
      </c>
      <c r="S133" s="33" t="s">
        <v>309</v>
      </c>
      <c r="T133" s="33" t="s">
        <v>310</v>
      </c>
    </row>
    <row r="134" spans="1:20" ht="30" x14ac:dyDescent="0.25">
      <c r="A134" s="30" t="s">
        <v>311</v>
      </c>
      <c r="B134" s="31" t="s">
        <v>27</v>
      </c>
      <c r="C134" s="31" t="s">
        <v>120</v>
      </c>
      <c r="D134" s="30"/>
      <c r="E134" s="30"/>
      <c r="F134" s="30" t="s">
        <v>52</v>
      </c>
      <c r="G134" s="32">
        <v>5.6944444444444438E-3</v>
      </c>
      <c r="H134" s="30">
        <v>16537</v>
      </c>
      <c r="I134" s="30">
        <v>4931</v>
      </c>
      <c r="J134" s="30">
        <v>0.70177999999999996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 t="s">
        <v>123</v>
      </c>
      <c r="R134" s="30" t="s">
        <v>122</v>
      </c>
      <c r="S134" s="30" t="s">
        <v>312</v>
      </c>
      <c r="T134" s="30" t="s">
        <v>313</v>
      </c>
    </row>
    <row r="135" spans="1:20" ht="30" x14ac:dyDescent="0.25">
      <c r="A135" s="33" t="s">
        <v>314</v>
      </c>
      <c r="B135" s="34" t="s">
        <v>33</v>
      </c>
      <c r="C135" s="34" t="s">
        <v>120</v>
      </c>
      <c r="D135" s="33"/>
      <c r="E135" s="33"/>
      <c r="F135" s="33" t="s">
        <v>52</v>
      </c>
      <c r="G135" s="35">
        <v>9.7916666666666655E-3</v>
      </c>
      <c r="H135" s="33">
        <v>34863</v>
      </c>
      <c r="I135" s="33">
        <v>10414</v>
      </c>
      <c r="J135" s="33">
        <v>0.70126999999999995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 t="s">
        <v>123</v>
      </c>
      <c r="R135" s="33" t="s">
        <v>122</v>
      </c>
      <c r="S135" s="33" t="s">
        <v>315</v>
      </c>
      <c r="T135" s="33" t="s">
        <v>316</v>
      </c>
    </row>
    <row r="136" spans="1:20" ht="30" x14ac:dyDescent="0.25">
      <c r="A136" s="30" t="s">
        <v>317</v>
      </c>
      <c r="B136" s="31" t="s">
        <v>37</v>
      </c>
      <c r="C136" s="31" t="s">
        <v>120</v>
      </c>
      <c r="D136" s="30"/>
      <c r="E136" s="30"/>
      <c r="F136" s="30" t="s">
        <v>52</v>
      </c>
      <c r="G136" s="32">
        <v>6.2499999999999995E-3</v>
      </c>
      <c r="H136" s="30">
        <v>16002</v>
      </c>
      <c r="I136" s="30">
        <v>4719</v>
      </c>
      <c r="J136" s="30">
        <v>0.70506000000000002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 t="s">
        <v>123</v>
      </c>
      <c r="R136" s="30" t="s">
        <v>122</v>
      </c>
      <c r="S136" s="30" t="s">
        <v>318</v>
      </c>
      <c r="T136" s="30" t="s">
        <v>319</v>
      </c>
    </row>
    <row r="137" spans="1:20" ht="30" x14ac:dyDescent="0.25">
      <c r="A137" s="33" t="s">
        <v>320</v>
      </c>
      <c r="B137" s="34" t="s">
        <v>39</v>
      </c>
      <c r="C137" s="34" t="s">
        <v>120</v>
      </c>
      <c r="D137" s="33"/>
      <c r="E137" s="33"/>
      <c r="F137" s="33" t="s">
        <v>52</v>
      </c>
      <c r="G137" s="35">
        <v>5.4166666666666669E-3</v>
      </c>
      <c r="H137" s="33">
        <v>13981</v>
      </c>
      <c r="I137" s="33">
        <v>2555</v>
      </c>
      <c r="J137" s="33">
        <v>0.81718999999999997</v>
      </c>
      <c r="K137" s="33">
        <v>0</v>
      </c>
      <c r="L137" s="33">
        <v>0</v>
      </c>
      <c r="M137" s="33">
        <v>0</v>
      </c>
      <c r="N137" s="33">
        <v>0</v>
      </c>
      <c r="O137" s="33">
        <v>0</v>
      </c>
      <c r="P137" s="33">
        <v>0</v>
      </c>
      <c r="Q137" s="33" t="s">
        <v>123</v>
      </c>
      <c r="R137" s="33" t="s">
        <v>122</v>
      </c>
      <c r="S137" s="33" t="s">
        <v>321</v>
      </c>
      <c r="T137" s="33" t="s">
        <v>322</v>
      </c>
    </row>
    <row r="138" spans="1:20" ht="30" x14ac:dyDescent="0.25">
      <c r="A138" s="30" t="s">
        <v>323</v>
      </c>
      <c r="B138" s="31" t="s">
        <v>40</v>
      </c>
      <c r="C138" s="31" t="s">
        <v>120</v>
      </c>
      <c r="D138" s="30"/>
      <c r="E138" s="30"/>
      <c r="F138" s="30" t="s">
        <v>52</v>
      </c>
      <c r="G138" s="32">
        <v>6.3888888888888884E-3</v>
      </c>
      <c r="H138" s="30">
        <v>19926</v>
      </c>
      <c r="I138" s="30">
        <v>6303</v>
      </c>
      <c r="J138" s="30">
        <v>0.68364999999999998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 t="s">
        <v>123</v>
      </c>
      <c r="R138" s="30" t="s">
        <v>122</v>
      </c>
      <c r="S138" s="30" t="s">
        <v>324</v>
      </c>
      <c r="T138" s="30" t="s">
        <v>325</v>
      </c>
    </row>
    <row r="139" spans="1:20" ht="30" x14ac:dyDescent="0.25">
      <c r="A139" s="33" t="s">
        <v>326</v>
      </c>
      <c r="B139" s="34" t="s">
        <v>45</v>
      </c>
      <c r="C139" s="34" t="s">
        <v>120</v>
      </c>
      <c r="D139" s="33"/>
      <c r="E139" s="33"/>
      <c r="F139" s="33" t="s">
        <v>52</v>
      </c>
      <c r="G139" s="35">
        <v>1.4016203703703704E-2</v>
      </c>
      <c r="H139" s="33">
        <v>52528</v>
      </c>
      <c r="I139" s="33">
        <v>38414</v>
      </c>
      <c r="J139" s="33">
        <v>0.26868999999999998</v>
      </c>
      <c r="K139" s="33">
        <v>1</v>
      </c>
      <c r="L139" s="33">
        <v>0</v>
      </c>
      <c r="M139" s="33">
        <v>0</v>
      </c>
      <c r="N139" s="33">
        <v>0</v>
      </c>
      <c r="O139" s="33">
        <v>0</v>
      </c>
      <c r="P139" s="33">
        <v>0</v>
      </c>
      <c r="Q139" s="33" t="s">
        <v>123</v>
      </c>
      <c r="R139" s="33" t="s">
        <v>122</v>
      </c>
      <c r="S139" s="33" t="s">
        <v>327</v>
      </c>
      <c r="T139" s="33" t="s">
        <v>328</v>
      </c>
    </row>
    <row r="140" spans="1:20" ht="30" x14ac:dyDescent="0.25">
      <c r="A140" s="30" t="s">
        <v>329</v>
      </c>
      <c r="B140" s="31" t="s">
        <v>50</v>
      </c>
      <c r="C140" s="31" t="s">
        <v>120</v>
      </c>
      <c r="D140" s="30"/>
      <c r="E140" s="30"/>
      <c r="F140" s="30" t="s">
        <v>52</v>
      </c>
      <c r="G140" s="32">
        <v>9.2592592592592605E-3</v>
      </c>
      <c r="H140" s="30">
        <v>23467</v>
      </c>
      <c r="I140" s="30">
        <v>18819</v>
      </c>
      <c r="J140" s="30">
        <v>0.19806000000000001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 t="s">
        <v>123</v>
      </c>
      <c r="R140" s="30" t="s">
        <v>122</v>
      </c>
      <c r="S140" s="30" t="s">
        <v>330</v>
      </c>
      <c r="T140" s="30" t="s">
        <v>331</v>
      </c>
    </row>
    <row r="141" spans="1:20" x14ac:dyDescent="0.25">
      <c r="A141" s="39"/>
      <c r="B141" s="40"/>
      <c r="C141" s="40"/>
      <c r="D141" s="39"/>
      <c r="E141" s="39"/>
      <c r="F141" s="39"/>
      <c r="G141" s="41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spans="1:20" x14ac:dyDescent="0.25">
      <c r="A142" s="39"/>
      <c r="B142" s="40"/>
      <c r="C142" s="40"/>
      <c r="D142" s="39"/>
      <c r="E142" s="39"/>
      <c r="F142" s="39"/>
      <c r="G142" s="41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spans="1:20" x14ac:dyDescent="0.25">
      <c r="A143" s="39"/>
      <c r="B143" s="40"/>
      <c r="C143" s="40"/>
      <c r="D143" s="39"/>
      <c r="E143" s="39"/>
      <c r="F143" s="39"/>
      <c r="G143" s="41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spans="1:20" ht="21" x14ac:dyDescent="0.25">
      <c r="A144" s="30" t="s">
        <v>34</v>
      </c>
      <c r="B144" s="31" t="s">
        <v>120</v>
      </c>
      <c r="C144" s="31" t="s">
        <v>41</v>
      </c>
      <c r="D144" s="30"/>
      <c r="E144" s="30"/>
      <c r="F144" s="30" t="s">
        <v>23</v>
      </c>
      <c r="G144" s="32">
        <v>4.1331018518518517E-2</v>
      </c>
      <c r="H144" s="30">
        <v>66936</v>
      </c>
      <c r="I144" s="30">
        <v>16095</v>
      </c>
      <c r="J144" s="30">
        <v>0.75953999999999999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 t="s">
        <v>122</v>
      </c>
      <c r="R144" s="30" t="s">
        <v>123</v>
      </c>
      <c r="S144" s="30" t="s">
        <v>124</v>
      </c>
      <c r="T144" s="30" t="s">
        <v>125</v>
      </c>
    </row>
    <row r="145" spans="1:20" ht="21" x14ac:dyDescent="0.25">
      <c r="A145" s="33" t="s">
        <v>36</v>
      </c>
      <c r="B145" s="34" t="s">
        <v>120</v>
      </c>
      <c r="C145" s="34" t="s">
        <v>45</v>
      </c>
      <c r="D145" s="33"/>
      <c r="E145" s="33"/>
      <c r="F145" s="33" t="s">
        <v>23</v>
      </c>
      <c r="G145" s="35">
        <v>1.59375E-2</v>
      </c>
      <c r="H145" s="33">
        <v>54879</v>
      </c>
      <c r="I145" s="33">
        <v>34845</v>
      </c>
      <c r="J145" s="33">
        <v>0.36504999999999999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  <c r="Q145" s="33" t="s">
        <v>122</v>
      </c>
      <c r="R145" s="33" t="s">
        <v>123</v>
      </c>
      <c r="S145" s="33" t="s">
        <v>126</v>
      </c>
      <c r="T145" s="33" t="s">
        <v>127</v>
      </c>
    </row>
    <row r="146" spans="1:20" ht="21" x14ac:dyDescent="0.25">
      <c r="A146" s="30" t="s">
        <v>64</v>
      </c>
      <c r="B146" s="31" t="s">
        <v>120</v>
      </c>
      <c r="C146" s="30" t="s">
        <v>27</v>
      </c>
      <c r="D146" s="30" t="s">
        <v>27</v>
      </c>
      <c r="E146" s="30"/>
      <c r="F146" s="30" t="s">
        <v>51</v>
      </c>
      <c r="G146" s="32">
        <v>4.6990740740740743E-3</v>
      </c>
      <c r="H146" s="30">
        <v>4117</v>
      </c>
      <c r="I146" s="30">
        <v>10342</v>
      </c>
      <c r="J146" s="30">
        <v>-0.60185999999999995</v>
      </c>
      <c r="K146" s="30">
        <v>0</v>
      </c>
      <c r="L146" s="30">
        <v>0</v>
      </c>
      <c r="M146" s="30">
        <v>0</v>
      </c>
      <c r="N146" s="30">
        <v>1</v>
      </c>
      <c r="O146" s="30">
        <v>0</v>
      </c>
      <c r="P146" s="30">
        <v>0</v>
      </c>
      <c r="Q146" s="30" t="s">
        <v>123</v>
      </c>
      <c r="R146" s="30" t="s">
        <v>122</v>
      </c>
      <c r="S146" s="30" t="s">
        <v>128</v>
      </c>
      <c r="T146" s="30" t="s">
        <v>129</v>
      </c>
    </row>
    <row r="147" spans="1:20" ht="21" x14ac:dyDescent="0.25">
      <c r="A147" s="33" t="s">
        <v>69</v>
      </c>
      <c r="B147" s="34" t="s">
        <v>120</v>
      </c>
      <c r="C147" s="34" t="s">
        <v>41</v>
      </c>
      <c r="D147" s="33"/>
      <c r="E147" s="33"/>
      <c r="F147" s="33" t="s">
        <v>51</v>
      </c>
      <c r="G147" s="35">
        <v>4.1331018518518517E-2</v>
      </c>
      <c r="H147" s="33">
        <v>146057</v>
      </c>
      <c r="I147" s="33">
        <v>68081</v>
      </c>
      <c r="J147" s="33">
        <v>0.53386999999999996</v>
      </c>
      <c r="K147" s="33">
        <v>0</v>
      </c>
      <c r="L147" s="33">
        <v>0</v>
      </c>
      <c r="M147" s="33">
        <v>0</v>
      </c>
      <c r="N147" s="33">
        <v>0</v>
      </c>
      <c r="O147" s="33">
        <v>0</v>
      </c>
      <c r="P147" s="33">
        <v>0</v>
      </c>
      <c r="Q147" s="33" t="s">
        <v>123</v>
      </c>
      <c r="R147" s="33" t="s">
        <v>122</v>
      </c>
      <c r="S147" s="33" t="s">
        <v>130</v>
      </c>
      <c r="T147" s="33" t="s">
        <v>131</v>
      </c>
    </row>
    <row r="148" spans="1:20" ht="21" x14ac:dyDescent="0.25">
      <c r="A148" s="30" t="s">
        <v>78</v>
      </c>
      <c r="B148" s="31" t="s">
        <v>120</v>
      </c>
      <c r="C148" s="31" t="s">
        <v>41</v>
      </c>
      <c r="D148" s="30"/>
      <c r="E148" s="30"/>
      <c r="F148" s="30" t="s">
        <v>52</v>
      </c>
      <c r="G148" s="32">
        <v>4.1331018518518517E-2</v>
      </c>
      <c r="H148" s="30">
        <v>73503</v>
      </c>
      <c r="I148" s="30">
        <v>30350</v>
      </c>
      <c r="J148" s="30">
        <v>0.58708000000000005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 t="s">
        <v>122</v>
      </c>
      <c r="R148" s="30" t="s">
        <v>123</v>
      </c>
      <c r="S148" s="30" t="s">
        <v>132</v>
      </c>
      <c r="T148" s="30" t="s">
        <v>133</v>
      </c>
    </row>
    <row r="149" spans="1:20" ht="21" x14ac:dyDescent="0.25">
      <c r="A149" s="33" t="s">
        <v>87</v>
      </c>
      <c r="B149" s="34" t="s">
        <v>120</v>
      </c>
      <c r="C149" s="34" t="s">
        <v>41</v>
      </c>
      <c r="D149" s="33"/>
      <c r="E149" s="33"/>
      <c r="F149" s="33" t="s">
        <v>23</v>
      </c>
      <c r="G149" s="35">
        <v>7.6504629629629631E-3</v>
      </c>
      <c r="H149" s="33">
        <v>13701</v>
      </c>
      <c r="I149" s="33">
        <v>8108</v>
      </c>
      <c r="J149" s="33">
        <v>0.40819</v>
      </c>
      <c r="K149" s="33">
        <v>0</v>
      </c>
      <c r="L149" s="33">
        <v>0</v>
      </c>
      <c r="M149" s="33">
        <v>0</v>
      </c>
      <c r="N149" s="33">
        <v>0</v>
      </c>
      <c r="O149" s="33">
        <v>0</v>
      </c>
      <c r="P149" s="33">
        <v>0</v>
      </c>
      <c r="Q149" s="33" t="s">
        <v>122</v>
      </c>
      <c r="R149" s="33" t="s">
        <v>123</v>
      </c>
      <c r="S149" s="33" t="s">
        <v>134</v>
      </c>
      <c r="T149" s="33" t="s">
        <v>135</v>
      </c>
    </row>
    <row r="150" spans="1:20" ht="21" x14ac:dyDescent="0.25">
      <c r="A150" s="30" t="s">
        <v>136</v>
      </c>
      <c r="B150" s="31" t="s">
        <v>120</v>
      </c>
      <c r="C150" s="31" t="s">
        <v>41</v>
      </c>
      <c r="D150" s="30"/>
      <c r="E150" s="30"/>
      <c r="F150" s="30" t="s">
        <v>51</v>
      </c>
      <c r="G150" s="32">
        <v>4.1331018518518517E-2</v>
      </c>
      <c r="H150" s="30">
        <v>78965</v>
      </c>
      <c r="I150" s="30">
        <v>34480</v>
      </c>
      <c r="J150" s="30">
        <v>0.56333999999999995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 t="s">
        <v>122</v>
      </c>
      <c r="R150" s="30" t="s">
        <v>123</v>
      </c>
      <c r="S150" s="30" t="s">
        <v>137</v>
      </c>
      <c r="T150" s="30" t="s">
        <v>138</v>
      </c>
    </row>
    <row r="151" spans="1:20" ht="21" x14ac:dyDescent="0.25">
      <c r="A151" s="33" t="s">
        <v>139</v>
      </c>
      <c r="B151" s="34" t="s">
        <v>120</v>
      </c>
      <c r="C151" s="34" t="s">
        <v>41</v>
      </c>
      <c r="D151" s="33"/>
      <c r="E151" s="33"/>
      <c r="F151" s="33" t="s">
        <v>52</v>
      </c>
      <c r="G151" s="35">
        <v>4.1331018518518517E-2</v>
      </c>
      <c r="H151" s="33">
        <v>91620</v>
      </c>
      <c r="I151" s="33">
        <v>35594</v>
      </c>
      <c r="J151" s="33">
        <v>0.61150000000000004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0</v>
      </c>
      <c r="Q151" s="33" t="s">
        <v>122</v>
      </c>
      <c r="R151" s="33" t="s">
        <v>123</v>
      </c>
      <c r="S151" s="33" t="s">
        <v>140</v>
      </c>
      <c r="T151" s="33" t="s">
        <v>141</v>
      </c>
    </row>
    <row r="152" spans="1:20" x14ac:dyDescent="0.25">
      <c r="A152" s="39"/>
      <c r="B152" s="40"/>
      <c r="C152" s="40"/>
      <c r="D152" s="39"/>
      <c r="E152" s="39"/>
      <c r="F152" s="39"/>
      <c r="G152" s="41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1:20" x14ac:dyDescent="0.25">
      <c r="A153" s="39"/>
      <c r="B153" s="40"/>
      <c r="C153" s="40"/>
      <c r="D153" s="39"/>
      <c r="E153" s="39"/>
      <c r="F153" s="39"/>
      <c r="G153" s="41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1:20" x14ac:dyDescent="0.25">
      <c r="A154" s="39"/>
      <c r="B154" s="40"/>
      <c r="C154" s="40"/>
      <c r="D154" s="39"/>
      <c r="E154" s="39"/>
      <c r="F154" s="39"/>
      <c r="G154" s="41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1:20" x14ac:dyDescent="0.25">
      <c r="A155" s="39"/>
      <c r="B155" s="40"/>
      <c r="C155" s="40"/>
      <c r="D155" s="39"/>
      <c r="E155" s="39"/>
      <c r="F155" s="39"/>
      <c r="G155" s="41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1:20" x14ac:dyDescent="0.25">
      <c r="A156" s="39"/>
      <c r="B156" s="40"/>
      <c r="C156" s="40"/>
      <c r="D156" s="39"/>
      <c r="E156" s="39"/>
      <c r="F156" s="39"/>
      <c r="G156" s="41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1:20" x14ac:dyDescent="0.25">
      <c r="A157" s="39"/>
      <c r="B157" s="40"/>
      <c r="C157" s="40"/>
      <c r="D157" s="39"/>
      <c r="E157" s="39"/>
      <c r="F157" s="39"/>
      <c r="G157" s="41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1:20" x14ac:dyDescent="0.25">
      <c r="A158" s="39"/>
      <c r="B158" s="40"/>
      <c r="C158" s="40"/>
      <c r="D158" s="39"/>
      <c r="E158" s="39"/>
      <c r="F158" s="39"/>
      <c r="G158" s="41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1:20" x14ac:dyDescent="0.25">
      <c r="A159" s="39"/>
      <c r="B159" s="40"/>
      <c r="C159" s="40"/>
      <c r="D159" s="39"/>
      <c r="E159" s="39"/>
      <c r="F159" s="39"/>
      <c r="G159" s="41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1:20" x14ac:dyDescent="0.25">
      <c r="A160" s="39"/>
      <c r="B160" s="40"/>
      <c r="C160" s="40"/>
      <c r="D160" s="39"/>
      <c r="E160" s="39"/>
      <c r="F160" s="39"/>
      <c r="G160" s="41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1:20" x14ac:dyDescent="0.25">
      <c r="A161" s="39"/>
      <c r="B161" s="40"/>
      <c r="C161" s="40"/>
      <c r="D161" s="39"/>
      <c r="E161" s="39"/>
      <c r="F161" s="39"/>
      <c r="G161" s="41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1:20" x14ac:dyDescent="0.25">
      <c r="A162" s="39"/>
      <c r="B162" s="40"/>
      <c r="C162" s="40"/>
      <c r="D162" s="39"/>
      <c r="E162" s="39"/>
      <c r="F162" s="39"/>
      <c r="G162" s="41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1:20" x14ac:dyDescent="0.25">
      <c r="A163" s="39"/>
      <c r="B163" s="40"/>
      <c r="C163" s="40"/>
      <c r="D163" s="39"/>
      <c r="E163" s="39"/>
      <c r="F163" s="39"/>
      <c r="G163" s="41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spans="1:20" x14ac:dyDescent="0.25">
      <c r="A164" s="39"/>
      <c r="B164" s="40"/>
      <c r="C164" s="40"/>
      <c r="D164" s="39"/>
      <c r="E164" s="39"/>
      <c r="F164" s="39"/>
      <c r="G164" s="41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spans="1:20" x14ac:dyDescent="0.25">
      <c r="A165" s="39"/>
      <c r="B165" s="40"/>
      <c r="C165" s="40"/>
      <c r="D165" s="39"/>
      <c r="E165" s="39"/>
      <c r="F165" s="39"/>
      <c r="G165" s="41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spans="1:20" x14ac:dyDescent="0.25">
      <c r="A166" s="39"/>
      <c r="B166" s="40"/>
      <c r="C166" s="40"/>
      <c r="D166" s="39"/>
      <c r="E166" s="39"/>
      <c r="F166" s="39"/>
      <c r="G166" s="41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spans="1:20" x14ac:dyDescent="0.25">
      <c r="A167" s="39"/>
      <c r="B167" s="40"/>
      <c r="C167" s="40"/>
      <c r="D167" s="39"/>
      <c r="E167" s="39"/>
      <c r="F167" s="39"/>
      <c r="G167" s="41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spans="1:20" x14ac:dyDescent="0.25">
      <c r="A168" s="39"/>
      <c r="B168" s="40"/>
      <c r="C168" s="40"/>
      <c r="D168" s="39"/>
      <c r="E168" s="39"/>
      <c r="F168" s="39"/>
      <c r="G168" s="41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spans="1:20" x14ac:dyDescent="0.25">
      <c r="A169" s="39"/>
      <c r="B169" s="40"/>
      <c r="C169" s="40"/>
      <c r="D169" s="39"/>
      <c r="E169" s="39"/>
      <c r="F169" s="39"/>
      <c r="G169" s="41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spans="1:20" x14ac:dyDescent="0.25">
      <c r="A170" s="39"/>
      <c r="B170" s="40"/>
      <c r="C170" s="40"/>
      <c r="D170" s="39"/>
      <c r="E170" s="39"/>
      <c r="F170" s="39"/>
      <c r="G170" s="41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</sheetData>
  <autoFilter ref="A67:T140" xr:uid="{A90843F7-A029-4FAA-B8DE-FF231F0ECF63}"/>
  <hyperlinks>
    <hyperlink ref="B68" r:id="rId1" display="html/replays/CRUZBOT/00000-CRUZ_POSH.REP" xr:uid="{F122C344-7908-44C7-BAAC-E690ABF856C6}"/>
    <hyperlink ref="C68" r:id="rId2" display="html/replays/POSH-CORE/00000-POSH_CRUZ.REP" xr:uid="{7331EEFD-4C38-484D-BA1A-D53517BED79D}"/>
    <hyperlink ref="B69" r:id="rId3" display="html/replays/MEGABOT/00001-MEGA_POSH.REP" xr:uid="{8C6753F8-B393-4C59-A298-784ECA905157}"/>
    <hyperlink ref="C69" r:id="rId4" display="html/replays/POSH-CORE/00001-POSH_MEGA.REP" xr:uid="{3DC11A7D-C7B4-45E9-A20C-E36A12CDE09B}"/>
    <hyperlink ref="B70" r:id="rId5" display="html/replays/XELNAGA/00002-XELN_POSH.REP" xr:uid="{FB9E9F1D-C4ED-4CA9-AC3A-794A6F90A16A}"/>
    <hyperlink ref="C70" r:id="rId6" display="html/replays/POSH-CORE/00002-POSH_XELN.REP" xr:uid="{83F2EBB5-F978-4605-BF8C-2F2165BB4C1F}"/>
    <hyperlink ref="B71" r:id="rId7" display="html/replays/ICEBOT/00003-ICEB_POSH.REP" xr:uid="{BA29DB39-D6B3-4548-ADDE-C18030DDBEB7}"/>
    <hyperlink ref="C71" r:id="rId8" display="html/replays/POSH-CORE/00003-POSH_ICEB.REP" xr:uid="{1B291907-3340-490E-B6F5-5B9842F0F8C6}"/>
    <hyperlink ref="B72" r:id="rId9" display="html/replays/IRON/00004-IRON_POSH.REP" xr:uid="{83F60268-D68E-4506-9D1F-6E9235840B42}"/>
    <hyperlink ref="C72" r:id="rId10" display="html/replays/POSH-CORE/00004-POSH_IRON.REP" xr:uid="{E7DD03DE-DE03-4EAF-98A3-928860E488DE}"/>
    <hyperlink ref="B73" r:id="rId11" display="html/replays/LETABOT/00005-LETA_POSH.REP" xr:uid="{AD6C7AB5-6CA7-47F8-82E5-2F35D31EC59F}"/>
    <hyperlink ref="C73" r:id="rId12" display="html/replays/POSH-CORE/00005-POSH_LETA.REP" xr:uid="{767616F8-D31B-4724-8629-BC3331D4D59F}"/>
    <hyperlink ref="B74" r:id="rId13" display="html/replays/ZZZKBOT/00008-ZZZK_POSH.REP" xr:uid="{CB43CA00-D567-4B14-B8B7-78AF7E1002D0}"/>
    <hyperlink ref="C74" r:id="rId14" display="html/replays/POSH-CORE/00008-POSH_ZZZK.REP" xr:uid="{C0A2343F-80C4-4391-925B-69EC409C7DA9}"/>
    <hyperlink ref="B75" r:id="rId15" display="html/replays/CRUZBOT/00045-CRUZ_POSH.REP" xr:uid="{C2574323-171A-4588-AA18-95B3F7007AF4}"/>
    <hyperlink ref="C75" r:id="rId16" display="html/replays/POSH-CORE/00045-POSH_CRUZ.REP" xr:uid="{FFD3C85C-4410-4D6B-8B39-75E60797C5FF}"/>
    <hyperlink ref="B76" r:id="rId17" display="html/replays/XELNAGA/00047-XELN_POSH.REP" xr:uid="{F733F18C-D8A0-4A84-87B2-4641CE67638D}"/>
    <hyperlink ref="C76" r:id="rId18" display="html/replays/POSH-CORE/00047-POSH_XELN.REP" xr:uid="{7F2D41BD-868C-49FF-8588-FA4B2D8EC380}"/>
    <hyperlink ref="B77" r:id="rId19" display="html/replays/ICEBOT/00048-ICEB_POSH.REP" xr:uid="{F8F62C08-E9F3-46B5-9966-1D08C04D5BE9}"/>
    <hyperlink ref="C77" r:id="rId20" display="html/replays/POSH-CORE/00048-POSH_ICEB.REP" xr:uid="{4758DD44-E34A-42EF-8CA0-379748CA6060}"/>
    <hyperlink ref="B78" r:id="rId21" display="html/replays/IRON/00049-IRON_POSH.REP" xr:uid="{0871AA3A-4E9D-47FB-9B0D-82070849A30F}"/>
    <hyperlink ref="C78" r:id="rId22" display="html/replays/POSH-CORE/00049-POSH_IRON.REP" xr:uid="{6F4B5C7F-BBF8-4744-8F5D-C76CE7ADB7CE}"/>
    <hyperlink ref="B79" r:id="rId23" display="html/replays/LETABOT/00050-LETA_POSH.REP" xr:uid="{D4069F47-CA7B-44F4-8DA1-1E0AD485F400}"/>
    <hyperlink ref="C79" r:id="rId24" display="html/replays/POSH-CORE/00050-POSH_LETA.REP" xr:uid="{81742ACA-B2A7-4C1F-87BF-53832E5519D2}"/>
    <hyperlink ref="B80" r:id="rId25" display="html/replays/CIMEX/00052-CIME_POSH.REP" xr:uid="{3A100F1A-C000-484F-862A-627F0CD8A58A}"/>
    <hyperlink ref="C80" r:id="rId26" display="html/replays/POSH-CORE/00052-POSH_CIME.REP" xr:uid="{8636CD24-5B65-4F4D-AA75-9CA22C50ED74}"/>
    <hyperlink ref="B81" r:id="rId27" display="html/replays/ZZZKBOT/00053-ZZZK_POSH.REP" xr:uid="{216677BC-7F1F-4A14-92E9-5BB0EEA0C1E6}"/>
    <hyperlink ref="C81" r:id="rId28" display="html/replays/POSH-CORE/00053-POSH_ZZZK.REP" xr:uid="{36AF26B7-C866-4963-A293-D908BEE2B337}"/>
    <hyperlink ref="B82" r:id="rId29" display="html/replays/CRUZBOT/00090-CRUZ_POSH.REP" xr:uid="{3B0C501D-4BA5-49A4-ACAF-78949154099C}"/>
    <hyperlink ref="C82" r:id="rId30" display="html/replays/POSH-CORE/00090-POSH_CRUZ.REP" xr:uid="{6AAA81DB-2BDA-4CE5-B809-35CE0FC2915A}"/>
    <hyperlink ref="B83" r:id="rId31" display="html/replays/MEGABOT/00091-MEGA_POSH.REP" xr:uid="{8B57051A-A8FB-42CF-A6BA-BD267E8038F3}"/>
    <hyperlink ref="C83" r:id="rId32" display="html/replays/POSH-CORE/00091-POSH_MEGA.REP" xr:uid="{D8B0CFF8-3432-40A4-B8E1-DAB1B338F5FA}"/>
    <hyperlink ref="B84" r:id="rId33" display="html/replays/XELNAGA/00092-XELN_POSH.REP" xr:uid="{577CDCBC-663C-4674-9070-DE93850650F9}"/>
    <hyperlink ref="C84" r:id="rId34" display="html/replays/POSH-CORE/00092-POSH_XELN.REP" xr:uid="{F1736312-DE7A-4982-8A59-DE5CF7BB251E}"/>
    <hyperlink ref="B85" r:id="rId35" display="html/replays/ICEBOT/00093-ICEB_POSH.REP" xr:uid="{889C47AB-669D-4284-96DA-EAA46CA80099}"/>
    <hyperlink ref="C85" r:id="rId36" display="html/replays/POSH-CORE/00093-POSH_ICEB.REP" xr:uid="{4A525C7E-9DFC-46DC-B2A7-F969D0AA8794}"/>
    <hyperlink ref="B86" r:id="rId37" display="html/replays/IRON/00094-IRON_POSH.REP" xr:uid="{044FB9BE-98F7-43EB-B68A-B8CCFDCF2CC5}"/>
    <hyperlink ref="C86" r:id="rId38" display="html/replays/POSH-CORE/00094-POSH_IRON.REP" xr:uid="{B73CD77B-414E-4DAA-A4DD-2E16B0D4A92D}"/>
    <hyperlink ref="B87" r:id="rId39" display="html/replays/LETABOT/00095-LETA_POSH.REP" xr:uid="{BA175B0C-E2FB-4670-B550-A3AD576E50CA}"/>
    <hyperlink ref="C87" r:id="rId40" display="html/replays/POSH-CORE/00095-POSH_LETA.REP" xr:uid="{9CF59ED8-454A-4839-90E6-6790E5A89914}"/>
    <hyperlink ref="B88" r:id="rId41" display="html/replays/CIMEX/00097-CIME_POSH.REP" xr:uid="{A396D33F-3532-44FD-9388-3D88324DE1E5}"/>
    <hyperlink ref="C88" r:id="rId42" display="html/replays/POSH-CORE/00097-POSH_CIME.REP" xr:uid="{A4FAFD34-3631-4A07-87AB-DEE8A55498B8}"/>
    <hyperlink ref="B89" r:id="rId43" display="html/replays/ZZZKBOT/00098-ZZZK_POSH.REP" xr:uid="{7BCCD001-EBFD-48F7-A37B-BAA360906B1C}"/>
    <hyperlink ref="C89" r:id="rId44" display="html/replays/POSH-CORE/00098-POSH_ZZZK.REP" xr:uid="{45E284D3-A6A0-486B-91F4-44C31C67B9D5}"/>
    <hyperlink ref="B90" r:id="rId45" display="html/replays/CRUZBOT/00135-CRUZ_POSH.REP" xr:uid="{1EFDE6C7-368E-4174-8F51-ED4CF063831B}"/>
    <hyperlink ref="C90" r:id="rId46" display="html/replays/POSH-CORE/00135-POSH_CRUZ.REP" xr:uid="{8603FFCD-BA68-4400-97EE-9C56368FA370}"/>
    <hyperlink ref="B91" r:id="rId47" display="html/replays/MEGABOT/00136-MEGA_POSH.REP" xr:uid="{D7D7E61F-4144-4BDC-9C77-4D07F10DA5DD}"/>
    <hyperlink ref="C91" r:id="rId48" display="html/replays/POSH-CORE/00136-POSH_MEGA.REP" xr:uid="{C1199C9D-5366-4FB1-81A6-E4865F75BC2B}"/>
    <hyperlink ref="B92" r:id="rId49" display="html/replays/XELNAGA/00137-XELN_POSH.REP" xr:uid="{B1ECFFB4-8ECA-4895-9D22-66D122767852}"/>
    <hyperlink ref="C92" r:id="rId50" display="html/replays/POSH-CORE/00137-POSH_XELN.REP" xr:uid="{757208E5-25FD-4E93-9900-72735FE5E652}"/>
    <hyperlink ref="B93" r:id="rId51" display="html/replays/ICEBOT/00138-ICEB_POSH.REP" xr:uid="{F10687AA-0BEF-451C-A6C5-C2F123A68FAA}"/>
    <hyperlink ref="C93" r:id="rId52" display="html/replays/POSH-CORE/00138-POSH_ICEB.REP" xr:uid="{405F732D-A3FF-4779-B2B3-FA235575A88B}"/>
    <hyperlink ref="B94" r:id="rId53" display="html/replays/IRON/00139-IRON_POSH.REP" xr:uid="{B8E72F9F-6BBE-4CC5-80D0-95CE00C3D1C1}"/>
    <hyperlink ref="C94" r:id="rId54" display="html/replays/POSH-CORE/00139-POSH_IRON.REP" xr:uid="{B06F68CF-E935-40EE-A289-3B77433BC1F0}"/>
    <hyperlink ref="B95" r:id="rId55" display="html/replays/LETABOT/00140-LETA_POSH.REP" xr:uid="{9436ACE4-ABA9-4133-BF23-3F0800537DD7}"/>
    <hyperlink ref="C95" r:id="rId56" display="html/replays/POSH-CORE/00140-POSH_LETA.REP" xr:uid="{CE087052-D0DB-4310-8EB5-483BB19EF984}"/>
    <hyperlink ref="B96" r:id="rId57" display="html/replays/CIMEX/00142-CIME_POSH.REP" xr:uid="{5F12E3AE-9BB0-477B-BF44-098DEDE55476}"/>
    <hyperlink ref="C96" r:id="rId58" display="html/replays/POSH-CORE/00142-POSH_CIME.REP" xr:uid="{CC378A04-D8DC-44EC-A76C-6478A067D336}"/>
    <hyperlink ref="B97" r:id="rId59" display="html/replays/ZZZKBOT/00143-ZZZK_POSH.REP" xr:uid="{27E65BCD-2B65-4CF3-987B-D30A072C7FB2}"/>
    <hyperlink ref="C97" r:id="rId60" display="html/replays/POSH-CORE/00143-POSH_ZZZK.REP" xr:uid="{EBEDA81C-4622-450A-83D1-A2822C0376A7}"/>
    <hyperlink ref="B98" r:id="rId61" display="html/replays/CRUZBOT/00180-CRUZ_POSH.REP" xr:uid="{A76B3343-B67F-417E-9BD6-51A506788AB8}"/>
    <hyperlink ref="C98" r:id="rId62" display="html/replays/POSH-CORE/00180-POSH_CRUZ.REP" xr:uid="{E300F477-4FF2-48A1-B673-5940EC203421}"/>
    <hyperlink ref="B99" r:id="rId63" display="html/replays/MEGABOT/00181-MEGA_POSH.REP" xr:uid="{C5802A51-3BD1-434C-A360-484561D07E3F}"/>
    <hyperlink ref="C99" r:id="rId64" display="html/replays/POSH-CORE/00181-POSH_MEGA.REP" xr:uid="{20A7C7A0-1461-4789-9B62-308CA85C7AE0}"/>
    <hyperlink ref="B100" r:id="rId65" display="html/replays/XELNAGA/00182-XELN_POSH.REP" xr:uid="{105A69B2-29E5-4008-8286-9ADB5B2A0C47}"/>
    <hyperlink ref="C100" r:id="rId66" display="html/replays/POSH-CORE/00182-POSH_XELN.REP" xr:uid="{EA33656E-6280-4AD9-A3D5-558CB9C3B484}"/>
    <hyperlink ref="B101" r:id="rId67" display="html/replays/ICEBOT/00183-ICEB_POSH.REP" xr:uid="{09B79955-00A9-4E85-9BAF-A2FCBC782802}"/>
    <hyperlink ref="C101" r:id="rId68" display="html/replays/POSH-CORE/00183-POSH_ICEB.REP" xr:uid="{CF8E74AF-D724-4B46-9475-1C2D34240361}"/>
    <hyperlink ref="B102" r:id="rId69" display="html/replays/IRON/00184-IRON_POSH.REP" xr:uid="{93B462F8-5AD6-45F2-8732-393145F056F0}"/>
    <hyperlink ref="C102" r:id="rId70" display="html/replays/POSH-CORE/00184-POSH_IRON.REP" xr:uid="{EB56D1C7-FD63-437F-B3E2-36F9CA10BA62}"/>
    <hyperlink ref="B103" r:id="rId71" display="html/replays/LETABOT/00185-LETA_POSH.REP" xr:uid="{F856CC42-01AD-425D-8884-9D7A318BE25D}"/>
    <hyperlink ref="C103" r:id="rId72" display="html/replays/POSH-CORE/00185-POSH_LETA.REP" xr:uid="{8433FAE5-7CF1-49F9-BF04-CDF9A10C242B}"/>
    <hyperlink ref="B104" r:id="rId73" display="html/replays/CIMEX/00187-CIME_POSH.REP" xr:uid="{E8E6F103-13E7-4D0F-A14F-C4DF2A3C01EA}"/>
    <hyperlink ref="C104" r:id="rId74" display="html/replays/POSH-CORE/00187-POSH_CIME.REP" xr:uid="{FF51928C-62C0-48E4-BEB8-DF47EE20CF2D}"/>
    <hyperlink ref="B105" r:id="rId75" display="html/replays/ZZZKBOT/00188-ZZZK_POSH.REP" xr:uid="{0A13977E-B9DF-484D-997F-4EF9E2EA2F6D}"/>
    <hyperlink ref="C105" r:id="rId76" display="html/replays/POSH-CORE/00188-POSH_ZZZK.REP" xr:uid="{990423B5-B8FB-485B-A1F5-9699C750094A}"/>
    <hyperlink ref="B106" r:id="rId77" display="html/replays/CRUZBOT/00225-CRUZ_POSH.REP" xr:uid="{32395225-32AB-438A-BA5D-679E1E63D528}"/>
    <hyperlink ref="C106" r:id="rId78" display="html/replays/POSH-CORE/00225-POSH_CRUZ.REP" xr:uid="{FFB4BF41-5D29-4C31-9D7A-0EE61F0B3946}"/>
    <hyperlink ref="B107" r:id="rId79" display="html/replays/MEGABOT/00226-MEGA_POSH.REP" xr:uid="{8EE402F4-2B11-4ED2-8A23-5C1DCB2EAFFF}"/>
    <hyperlink ref="C107" r:id="rId80" display="html/replays/POSH-CORE/00226-POSH_MEGA.REP" xr:uid="{B6BEB747-E6E8-471B-B941-6EA349F39BF8}"/>
    <hyperlink ref="B108" r:id="rId81" display="html/replays/XELNAGA/00227-XELN_POSH.REP" xr:uid="{966F3E4E-D3F3-466B-AE36-D2316EC5E79A}"/>
    <hyperlink ref="C108" r:id="rId82" display="html/replays/POSH-CORE/00227-POSH_XELN.REP" xr:uid="{8A3AB6B6-E2D1-4EE8-9F7D-9FCE24B8DD70}"/>
    <hyperlink ref="B109" r:id="rId83" display="html/replays/ICEBOT/00228-ICEB_POSH.REP" xr:uid="{975292E3-E8DF-4673-BE23-87A9268CEC83}"/>
    <hyperlink ref="C109" r:id="rId84" display="html/replays/POSH-CORE/00228-POSH_ICEB.REP" xr:uid="{6D247D75-877C-4363-9E56-963990AA7F5C}"/>
    <hyperlink ref="B110" r:id="rId85" display="html/replays/IRON/00229-IRON_POSH.REP" xr:uid="{14B2F56E-FD28-4BAB-9770-17EFEF86FD23}"/>
    <hyperlink ref="C110" r:id="rId86" display="html/replays/POSH-CORE/00229-POSH_IRON.REP" xr:uid="{AE1DE8B5-E109-469F-9CDE-61361A2C67E9}"/>
    <hyperlink ref="B111" r:id="rId87" display="html/replays/LETABOT/00230-LETA_POSH.REP" xr:uid="{1837F670-685D-4066-89BD-33412E7774AB}"/>
    <hyperlink ref="C111" r:id="rId88" display="html/replays/POSH-CORE/00230-POSH_LETA.REP" xr:uid="{87B82B43-B40D-4589-B55D-36E7B50C80A6}"/>
    <hyperlink ref="B112" r:id="rId89" display="html/replays/ORITAKA/00231-ORIT_POSH.REP" xr:uid="{9BF034E3-3066-4950-B9C6-ED20441B0091}"/>
    <hyperlink ref="C112" r:id="rId90" display="html/replays/POSH-CORE/00231-POSH_ORIT.REP" xr:uid="{3A81FA09-551C-4EEC-BB50-FAC0A135F548}"/>
    <hyperlink ref="B113" r:id="rId91" display="html/replays/CIMEX/00232-CIME_POSH.REP" xr:uid="{C71F2DF4-5EB3-42FF-AB80-20342FDC90A1}"/>
    <hyperlink ref="C113" r:id="rId92" display="html/replays/POSH-CORE/00232-POSH_CIME.REP" xr:uid="{9CCF69DA-C27E-4022-9BA1-A9800163FDE6}"/>
    <hyperlink ref="B114" r:id="rId93" display="html/replays/ZZZKBOT/00233-ZZZK_POSH.REP" xr:uid="{FA0F72A4-278F-4C06-AC00-FE01D047F6FC}"/>
    <hyperlink ref="C114" r:id="rId94" display="html/replays/POSH-CORE/00233-POSH_ZZZK.REP" xr:uid="{1A8A6DE5-0506-42FD-ABF6-4893B2E4BB2E}"/>
    <hyperlink ref="B115" r:id="rId95" display="html/replays/CRUZBOT/00270-CRUZ_POSH.REP" xr:uid="{D3086F61-50D8-4E99-AAA0-2AF846B4B090}"/>
    <hyperlink ref="C115" r:id="rId96" display="html/replays/POSH-CORE/00270-POSH_CRUZ.REP" xr:uid="{95B29263-B60E-45D4-AC18-5E042BCE5040}"/>
    <hyperlink ref="B116" r:id="rId97" display="html/replays/MEGABOT/00271-MEGA_POSH.REP" xr:uid="{ECB2BADD-7289-4019-B621-1D50CA94914E}"/>
    <hyperlink ref="C116" r:id="rId98" display="html/replays/POSH-CORE/00271-POSH_MEGA.REP" xr:uid="{62CBE464-72BD-4887-BEFB-2FEA4FB8382D}"/>
    <hyperlink ref="B117" r:id="rId99" display="html/replays/XELNAGA/00272-XELN_POSH.REP" xr:uid="{082487E6-224A-4002-A0E7-4AD16A8100E3}"/>
    <hyperlink ref="C117" r:id="rId100" display="html/replays/POSH-CORE/00272-POSH_XELN.REP" xr:uid="{59FB202C-F85E-411B-BEE3-27BFF215F311}"/>
    <hyperlink ref="B118" r:id="rId101" display="html/replays/ICEBOT/00273-ICEB_POSH.REP" xr:uid="{44D88788-8455-4410-A22A-7B7D97F20BA1}"/>
    <hyperlink ref="C118" r:id="rId102" display="html/replays/POSH-CORE/00273-POSH_ICEB.REP" xr:uid="{60B8B338-D0D3-4B62-96BA-633AEC6327FD}"/>
    <hyperlink ref="B119" r:id="rId103" display="html/replays/IRON/00274-IRON_POSH.REP" xr:uid="{4843AD0C-6AFE-4D7A-ADF3-F8217675F8F7}"/>
    <hyperlink ref="C119" r:id="rId104" display="html/replays/POSH-CORE/00274-POSH_IRON.REP" xr:uid="{BC5BC62F-3F6E-439A-9855-D37DE7E35055}"/>
    <hyperlink ref="B120" r:id="rId105" display="html/replays/LETABOT/00275-LETA_POSH.REP" xr:uid="{F08469BC-8845-4930-A010-62796E745B3C}"/>
    <hyperlink ref="C120" r:id="rId106" display="html/replays/POSH-CORE/00275-POSH_LETA.REP" xr:uid="{054FBB0F-4B54-487E-92D4-7C8CB032DAAA}"/>
    <hyperlink ref="B121" r:id="rId107" display="html/replays/ORITAKA/00276-ORIT_POSH.REP" xr:uid="{6C680A52-F0E7-4B20-96AB-8305327283C2}"/>
    <hyperlink ref="C121" r:id="rId108" display="html/replays/POSH-CORE/00276-POSH_ORIT.REP" xr:uid="{632EF691-440B-48D6-B5D4-87ABDAEA22F8}"/>
    <hyperlink ref="B123" r:id="rId109" display="html/replays/ZZZKBOT/00278-ZZZK_POSH.REP" xr:uid="{0D2E08FD-76DD-4F29-A8F9-87285706345D}"/>
    <hyperlink ref="C123" r:id="rId110" display="html/replays/POSH-CORE/00278-POSH_ZZZK.REP" xr:uid="{68C5E276-0E8E-4E79-B122-3B1E93D73A27}"/>
    <hyperlink ref="B124" r:id="rId111" display="html/replays/CRUZBOT/00315-CRUZ_POSH.REP" xr:uid="{B1010BE5-3840-4552-AA1D-F6071A31E2EA}"/>
    <hyperlink ref="C124" r:id="rId112" display="html/replays/POSH-CORE/00315-POSH_CRUZ.REP" xr:uid="{EDAA11B1-3654-41D7-8D41-9EC09259C664}"/>
    <hyperlink ref="B125" r:id="rId113" display="html/replays/MEGABOT/00316-MEGA_POSH.REP" xr:uid="{6DC1F62C-AA45-4B89-8886-84E2F2125A36}"/>
    <hyperlink ref="C125" r:id="rId114" display="html/replays/POSH-CORE/00316-POSH_MEGA.REP" xr:uid="{7E7B18C0-7C7D-4EB7-B441-FABB0BDECEAA}"/>
    <hyperlink ref="B126" r:id="rId115" display="html/replays/XELNAGA/00317-XELN_POSH.REP" xr:uid="{17776DA6-4FD2-4E74-95FE-F11CD4915A4E}"/>
    <hyperlink ref="C126" r:id="rId116" display="html/replays/POSH-CORE/00317-POSH_XELN.REP" xr:uid="{64B3ADC6-5F13-450B-9014-F9576255D297}"/>
    <hyperlink ref="B127" r:id="rId117" display="html/replays/ICEBOT/00318-ICEB_POSH.REP" xr:uid="{2AA08715-A729-42B9-AF4A-57B310042EB9}"/>
    <hyperlink ref="C127" r:id="rId118" display="html/replays/POSH-CORE/00318-POSH_ICEB.REP" xr:uid="{A69CF25B-C633-4DCE-881A-B32B95ED1AD0}"/>
    <hyperlink ref="B128" r:id="rId119" display="html/replays/IRON/00319-IRON_POSH.REP" xr:uid="{601AFAF6-F2E1-450A-A1CB-9589F9A0346E}"/>
    <hyperlink ref="C128" r:id="rId120" display="html/replays/POSH-CORE/00319-POSH_IRON.REP" xr:uid="{C3483322-8E8B-4C47-99A6-F32EE66FDD57}"/>
    <hyperlink ref="B129" r:id="rId121" display="html/replays/LETABOT/00320-LETA_POSH.REP" xr:uid="{0749177E-D1CB-462F-81F9-A32EB5D7FDB5}"/>
    <hyperlink ref="C129" r:id="rId122" display="html/replays/POSH-CORE/00320-POSH_LETA.REP" xr:uid="{F7FCA5E8-CAA3-4F6E-B0AE-2DAEA3E31E85}"/>
    <hyperlink ref="B130" r:id="rId123" display="html/replays/ORITAKA/00321-ORIT_POSH.REP" xr:uid="{21F3360B-4A49-49FF-A03A-F1DB6AE90A4A}"/>
    <hyperlink ref="C130" r:id="rId124" display="html/replays/POSH-CORE/00321-POSH_ORIT.REP" xr:uid="{D72F7009-AEBD-4B8D-9057-50E42BE16021}"/>
    <hyperlink ref="B131" r:id="rId125" display="html/replays/CIMEX/00322-CIME_POSH.REP" xr:uid="{6C87B669-1030-43F6-BCD8-D66D756048E4}"/>
    <hyperlink ref="C131" r:id="rId126" display="html/replays/POSH-CORE/00322-POSH_CIME.REP" xr:uid="{D3AD0286-6BF4-45EB-8103-A5D3BED49A17}"/>
    <hyperlink ref="B132" r:id="rId127" display="html/replays/ZZZKBOT/00323-ZZZK_POSH.REP" xr:uid="{ED107B1E-DE06-4B2C-A6B0-2BF1CCA8203E}"/>
    <hyperlink ref="C132" r:id="rId128" display="html/replays/POSH-CORE/00323-POSH_ZZZK.REP" xr:uid="{CA54D555-789B-4630-AC33-4577D8A545F5}"/>
    <hyperlink ref="B133" r:id="rId129" display="html/replays/CRUZBOT/00360-CRUZ_POSH.REP" xr:uid="{25D57182-6C99-4DFD-88DC-AB6F216D4828}"/>
    <hyperlink ref="C133" r:id="rId130" display="html/replays/POSH-CORE/00360-POSH_CRUZ.REP" xr:uid="{824566F9-E0BE-421A-AB61-A3F279CDDE0B}"/>
    <hyperlink ref="B134" r:id="rId131" display="html/replays/MEGABOT/00361-MEGA_POSH.REP" xr:uid="{B9A1D41C-6590-4741-8BAF-A3B7F82E19DD}"/>
    <hyperlink ref="C134" r:id="rId132" display="html/replays/POSH-CORE/00361-POSH_MEGA.REP" xr:uid="{9BFDB586-1B07-4019-9E44-5553556121AD}"/>
    <hyperlink ref="B135" r:id="rId133" display="html/replays/XELNAGA/00362-XELN_POSH.REP" xr:uid="{22863A5A-965E-4827-97F7-A6CF971D9A81}"/>
    <hyperlink ref="C135" r:id="rId134" display="html/replays/POSH-CORE/00362-POSH_XELN.REP" xr:uid="{7C00DA0E-4E51-4025-A0E8-A806984A2589}"/>
    <hyperlink ref="B136" r:id="rId135" display="html/replays/ICEBOT/00363-ICEB_POSH.REP" xr:uid="{F26A7C12-609A-48C2-A55D-E9874EE7D22D}"/>
    <hyperlink ref="C136" r:id="rId136" display="html/replays/POSH-CORE/00363-POSH_ICEB.REP" xr:uid="{DF910515-1F42-44F7-A301-5AD2E464AFED}"/>
    <hyperlink ref="B137" r:id="rId137" display="html/replays/IRON/00364-IRON_POSH.REP" xr:uid="{40C3763E-6436-4271-A439-9DA23D4834B2}"/>
    <hyperlink ref="C137" r:id="rId138" display="html/replays/POSH-CORE/00364-POSH_IRON.REP" xr:uid="{662EACF3-03B8-4540-BD57-F55FA8B877AE}"/>
    <hyperlink ref="B138" r:id="rId139" display="html/replays/LETABOT/00365-LETA_POSH.REP" xr:uid="{059CC5D7-9137-4E6C-A8A6-3C5E001E1BA6}"/>
    <hyperlink ref="C138" r:id="rId140" display="html/replays/POSH-CORE/00365-POSH_LETA.REP" xr:uid="{5B6DE96F-7627-46BA-AA27-301DAA24E931}"/>
    <hyperlink ref="B139" r:id="rId141" display="html/replays/CIMEX/00367-CIME_POSH.REP" xr:uid="{BE7FBB21-F5C6-435E-B1DF-FA7BED6915B6}"/>
    <hyperlink ref="C139" r:id="rId142" display="html/replays/POSH-CORE/00367-POSH_CIME.REP" xr:uid="{D81AA046-FFEF-46D4-AEE2-2F91CDA1FB32}"/>
    <hyperlink ref="B140" r:id="rId143" display="html/replays/ZZZKBOT/00368-ZZZK_POSH.REP" xr:uid="{4F509912-7D87-42E3-BDEF-8F3583376804}"/>
    <hyperlink ref="C140" r:id="rId144" display="html/replays/POSH-CORE/00368-POSH_ZZZK.REP" xr:uid="{0C429ECD-71AF-43E9-87E8-0AE4E6F07641}"/>
    <hyperlink ref="B144" r:id="rId145" display="html/replays/POSH-CORE/00006-POSH_ORIT.REP" xr:uid="{FFAAB4EC-CA95-40B4-9E97-51088B7A761C}"/>
    <hyperlink ref="C144" r:id="rId146" display="html/replays/ORITAKA/00006-ORIT_POSH.REP" xr:uid="{B8E893ED-14F2-4CC1-870B-C283E44C230A}"/>
    <hyperlink ref="B145" r:id="rId147" display="html/replays/POSH-CORE/00007-POSH_CIME.REP" xr:uid="{7F98EA1F-B2CC-410E-921A-D7D3C6EA392C}"/>
    <hyperlink ref="C145" r:id="rId148" display="html/replays/CIMEX/00007-CIME_POSH.REP" xr:uid="{2C29D367-8947-44C6-8E94-C547E0F670A7}"/>
    <hyperlink ref="B146" r:id="rId149" display="html/replays/POSH-CORE/00046-POSH_MEGA.REP" xr:uid="{A21A28A3-3BE7-46D9-8EF2-58D069D868B8}"/>
    <hyperlink ref="B147" r:id="rId150" display="html/replays/POSH-CORE/00051-POSH_ORIT.REP" xr:uid="{03E6A83D-D256-4908-B233-B4D01409897D}"/>
    <hyperlink ref="C147" r:id="rId151" display="html/replays/ORITAKA/00051-ORIT_POSH.REP" xr:uid="{11F3F0E4-CADB-4685-A978-13D276850621}"/>
    <hyperlink ref="B148" r:id="rId152" display="html/replays/POSH-CORE/00096-POSH_ORIT.REP" xr:uid="{24D64762-3114-47F8-BDF4-2AF3DD37F61C}"/>
    <hyperlink ref="C148" r:id="rId153" display="html/replays/ORITAKA/00096-ORIT_POSH.REP" xr:uid="{ACD1154D-68F7-4191-BDBA-235AC42D7FF7}"/>
    <hyperlink ref="B149" r:id="rId154" display="html/replays/POSH-CORE/00141-POSH_ORIT.REP" xr:uid="{A62C1B32-D74C-4AC1-A8A8-B02357B49B06}"/>
    <hyperlink ref="C149" r:id="rId155" display="html/replays/ORITAKA/00141-ORIT_POSH.REP" xr:uid="{19DDB3E2-4B88-402A-9BB9-CD8612DEE7C4}"/>
    <hyperlink ref="B150" r:id="rId156" display="html/replays/POSH-CORE/00186-POSH_ORIT.REP" xr:uid="{10023D3C-B8ED-4C54-95CD-2864825F9373}"/>
    <hyperlink ref="C150" r:id="rId157" display="html/replays/ORITAKA/00186-ORIT_POSH.REP" xr:uid="{8057A31E-C568-4F96-9E7F-BFF8ECFA4EB1}"/>
    <hyperlink ref="B151" r:id="rId158" display="html/replays/POSH-CORE/00366-POSH_ORIT.REP" xr:uid="{C813A1B3-C800-4C0D-ACDC-3BF5AC107EB3}"/>
    <hyperlink ref="C151" r:id="rId159" display="html/replays/ORITAKA/00366-ORIT_POSH.REP" xr:uid="{FB2D833D-122D-4883-87E2-8574026A3417}"/>
  </hyperlinks>
  <pageMargins left="0.7" right="0.7" top="0.75" bottom="0.75" header="0.3" footer="0.3"/>
  <pageSetup paperSize="9" orientation="portrait" r:id="rId160"/>
  <drawing r:id="rId1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Hellman</dc:creator>
  <cp:lastModifiedBy>James Hellman</cp:lastModifiedBy>
  <dcterms:created xsi:type="dcterms:W3CDTF">2018-03-10T14:27:34Z</dcterms:created>
  <dcterms:modified xsi:type="dcterms:W3CDTF">2018-05-04T17:24:17Z</dcterms:modified>
</cp:coreProperties>
</file>