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esktop/"/>
    </mc:Choice>
  </mc:AlternateContent>
  <xr:revisionPtr revIDLastSave="0" documentId="8_{B70F1CEA-06B6-2646-979D-4EFB1162B5F9}" xr6:coauthVersionLast="47" xr6:coauthVersionMax="47" xr10:uidLastSave="{00000000-0000-0000-0000-000000000000}"/>
  <bookViews>
    <workbookView xWindow="0" yWindow="0" windowWidth="28800" windowHeight="18000" xr2:uid="{70BF786C-99D7-E84F-BB5A-ECC0A101D24E}"/>
  </bookViews>
  <sheets>
    <sheet name="Calculator" sheetId="2" r:id="rId1"/>
    <sheet name="Critical values" sheetId="3" r:id="rId2"/>
    <sheet name="P values" sheetId="5" r:id="rId3"/>
    <sheet name="Chi Squared Distribution" sheetId="7" r:id="rId4"/>
    <sheet name="Residual Plot" sheetId="8" r:id="rId5"/>
    <sheet name="Chi-squared distribution table" sheetId="4" r:id="rId6"/>
  </sheets>
  <definedNames>
    <definedName name="CV_0.1" localSheetId="0">Calculator!$D$73</definedName>
    <definedName name="CV_1" localSheetId="0">Calculator!$D$72</definedName>
    <definedName name="CV_10" localSheetId="0">Calculator!$D$69</definedName>
    <definedName name="CV_2.5" localSheetId="0">Calculator!$D$71</definedName>
    <definedName name="CV_5" localSheetId="0">Calculator!$D$70</definedName>
    <definedName name="DOF">Calculator!$K$58</definedName>
    <definedName name="X2_Value" localSheetId="0">Calculator!$D$56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D22" i="2"/>
  <c r="F21" i="2"/>
  <c r="F20" i="2"/>
  <c r="F19" i="2"/>
  <c r="F22" i="2" l="1"/>
  <c r="K20" i="2" s="1"/>
  <c r="D43" i="2" s="1"/>
  <c r="K43" i="2" s="1"/>
  <c r="K56" i="2"/>
  <c r="K57" i="2" l="1"/>
  <c r="L19" i="2"/>
  <c r="E42" i="2" s="1"/>
  <c r="L20" i="2"/>
  <c r="E43" i="2" s="1"/>
  <c r="L43" i="2" s="1"/>
  <c r="K21" i="2"/>
  <c r="D44" i="2" s="1"/>
  <c r="K44" i="2" s="1"/>
  <c r="K19" i="2"/>
  <c r="K22" i="2" s="1"/>
  <c r="L21" i="2"/>
  <c r="E44" i="2" s="1"/>
  <c r="L44" i="2" s="1"/>
  <c r="K58" i="2"/>
  <c r="D72" i="2" s="1"/>
  <c r="F43" i="2"/>
  <c r="M20" i="2" l="1"/>
  <c r="J32" i="2"/>
  <c r="F44" i="2"/>
  <c r="D73" i="2"/>
  <c r="M21" i="2"/>
  <c r="D69" i="2"/>
  <c r="D70" i="2"/>
  <c r="D71" i="2"/>
  <c r="L22" i="2"/>
  <c r="D42" i="2"/>
  <c r="F42" i="2" s="1"/>
  <c r="M19" i="2"/>
  <c r="E45" i="2"/>
  <c r="L42" i="2"/>
  <c r="M22" i="2" l="1"/>
  <c r="D45" i="2"/>
  <c r="F45" i="2" s="1"/>
  <c r="K42" i="2"/>
  <c r="D56" i="2" s="1"/>
  <c r="E73" i="2" s="1"/>
  <c r="E69" i="2" l="1"/>
  <c r="E72" i="2"/>
  <c r="D94" i="2"/>
  <c r="E94" i="2" s="1"/>
  <c r="E70" i="2"/>
  <c r="E71" i="2"/>
</calcChain>
</file>

<file path=xl/sharedStrings.xml><?xml version="1.0" encoding="utf-8"?>
<sst xmlns="http://schemas.openxmlformats.org/spreadsheetml/2006/main" count="63" uniqueCount="40">
  <si>
    <t>1) The null and alternative hypothesis</t>
  </si>
  <si>
    <t>2) Observed</t>
  </si>
  <si>
    <t>3) Expected</t>
  </si>
  <si>
    <t>Not Damaged</t>
  </si>
  <si>
    <t>Damaged</t>
  </si>
  <si>
    <t>Total</t>
  </si>
  <si>
    <t>Before Route</t>
  </si>
  <si>
    <t>After Route</t>
  </si>
  <si>
    <t>After Test</t>
  </si>
  <si>
    <t>4) The Expected &gt; 5 Rule</t>
  </si>
  <si>
    <t>5) Residual</t>
  </si>
  <si>
    <r>
      <t>6) X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Contribution</t>
    </r>
  </si>
  <si>
    <r>
      <t>7) X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Value</t>
    </r>
  </si>
  <si>
    <t>8) Degrees of Freedom</t>
  </si>
  <si>
    <r>
      <rPr>
        <b/>
        <sz val="12"/>
        <color theme="1"/>
        <rFont val="Calibri"/>
        <family val="2"/>
        <scheme val="minor"/>
      </rPr>
      <t>X</t>
    </r>
    <r>
      <rPr>
        <b/>
        <vertAlign val="superscript"/>
        <sz val="12"/>
        <color theme="1"/>
        <rFont val="Calibri (Body)"/>
      </rPr>
      <t>2</t>
    </r>
  </si>
  <si>
    <t>Rows</t>
  </si>
  <si>
    <t>Columns</t>
  </si>
  <si>
    <t>DOF</t>
  </si>
  <si>
    <t>9) Critical Values</t>
  </si>
  <si>
    <t>10%</t>
  </si>
  <si>
    <t>5%</t>
  </si>
  <si>
    <t>2.5%</t>
  </si>
  <si>
    <t>1%</t>
  </si>
  <si>
    <t>0.1%</t>
  </si>
  <si>
    <t>10) P Values</t>
  </si>
  <si>
    <t>P</t>
  </si>
  <si>
    <t>Chi-Squared Calculator</t>
  </si>
  <si>
    <t>X2 Values</t>
  </si>
  <si>
    <t>ν</t>
  </si>
  <si>
    <t>0.1</t>
  </si>
  <si>
    <t>0.05</t>
  </si>
  <si>
    <t>0.025</t>
  </si>
  <si>
    <t>0.01</t>
  </si>
  <si>
    <t>0.001</t>
  </si>
  <si>
    <t>Source: https://www.itl.nist.gov/div898/handbook/eda/section3/eda3674.htm</t>
  </si>
  <si>
    <t>0.9</t>
  </si>
  <si>
    <t>0.95</t>
  </si>
  <si>
    <t>0.975</t>
  </si>
  <si>
    <t>0.99</t>
  </si>
  <si>
    <t>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</si>
</sst>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0.0000000"/>
    <numFmt numFmtId="173" formatCode="0.00000"/>
    <numFmt numFmtId="175" formatCode="0.000"/>
    <numFmt numFmtId="179" formatCode="0.0000E+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sz val="10"/>
      <color rgb="FF000000"/>
      <name val="Arial Unicode MS"/>
      <family val="2"/>
    </font>
    <font>
      <sz val="12"/>
      <color rgb="FF000000"/>
      <name val="Calibri"/>
      <family val="2"/>
      <scheme val="minor"/>
    </font>
    <font>
      <sz val="10"/>
      <color theme="0"/>
      <name val="Arial Unicode MS"/>
      <family val="2"/>
    </font>
    <font>
      <b/>
      <sz val="10"/>
      <color theme="0"/>
      <name val="Arial Unicode MS"/>
      <family val="2"/>
    </font>
    <font>
      <b/>
      <sz val="36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00FFE4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4">
    <xf numFmtId="0" fontId="0" fillId="0" borderId="0" xfId="0"/>
    <xf numFmtId="0" fontId="3" fillId="0" borderId="1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0" fillId="3" borderId="0" xfId="0" applyFill="1" applyProtection="1">
      <protection locked="0"/>
    </xf>
    <xf numFmtId="0" fontId="3" fillId="0" borderId="8" xfId="0" applyFont="1" applyBorder="1"/>
    <xf numFmtId="0" fontId="3" fillId="0" borderId="10" xfId="0" applyFont="1" applyBorder="1"/>
    <xf numFmtId="165" fontId="0" fillId="0" borderId="5" xfId="0" applyNumberFormat="1" applyBorder="1"/>
    <xf numFmtId="0" fontId="4" fillId="0" borderId="0" xfId="0" applyFont="1"/>
    <xf numFmtId="0" fontId="0" fillId="0" borderId="0" xfId="0" applyAlignment="1">
      <alignment horizontal="center"/>
    </xf>
    <xf numFmtId="0" fontId="3" fillId="4" borderId="3" xfId="0" applyFont="1" applyFill="1" applyBorder="1"/>
    <xf numFmtId="0" fontId="0" fillId="0" borderId="9" xfId="0" applyBorder="1"/>
    <xf numFmtId="0" fontId="0" fillId="4" borderId="9" xfId="0" applyFill="1" applyBorder="1"/>
    <xf numFmtId="0" fontId="0" fillId="0" borderId="5" xfId="0" applyBorder="1"/>
    <xf numFmtId="0" fontId="0" fillId="0" borderId="11" xfId="0" applyBorder="1"/>
    <xf numFmtId="0" fontId="3" fillId="4" borderId="10" xfId="0" applyFont="1" applyFill="1" applyBorder="1"/>
    <xf numFmtId="0" fontId="0" fillId="4" borderId="5" xfId="0" applyFill="1" applyBorder="1"/>
    <xf numFmtId="0" fontId="0" fillId="4" borderId="11" xfId="0" applyFill="1" applyBorder="1"/>
    <xf numFmtId="0" fontId="0" fillId="0" borderId="2" xfId="0" applyBorder="1"/>
    <xf numFmtId="0" fontId="0" fillId="0" borderId="3" xfId="0" applyBorder="1"/>
    <xf numFmtId="0" fontId="3" fillId="0" borderId="12" xfId="0" applyFont="1" applyBorder="1"/>
    <xf numFmtId="49" fontId="3" fillId="5" borderId="12" xfId="0" quotePrefix="1" applyNumberFormat="1" applyFont="1" applyFill="1" applyBorder="1" applyAlignment="1">
      <alignment horizontal="center"/>
    </xf>
    <xf numFmtId="0" fontId="0" fillId="0" borderId="13" xfId="0" applyBorder="1"/>
    <xf numFmtId="49" fontId="3" fillId="5" borderId="8" xfId="0" quotePrefix="1" applyNumberFormat="1" applyFont="1" applyFill="1" applyBorder="1" applyAlignment="1">
      <alignment horizontal="center"/>
    </xf>
    <xf numFmtId="49" fontId="3" fillId="5" borderId="10" xfId="0" quotePrefix="1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0" fontId="9" fillId="0" borderId="0" xfId="0" applyFont="1" applyAlignment="1">
      <alignment horizontal="center"/>
    </xf>
    <xf numFmtId="0" fontId="2" fillId="2" borderId="0" xfId="2" applyBorder="1"/>
    <xf numFmtId="0" fontId="2" fillId="2" borderId="9" xfId="2" applyBorder="1"/>
    <xf numFmtId="0" fontId="2" fillId="2" borderId="5" xfId="2" applyBorder="1"/>
    <xf numFmtId="0" fontId="2" fillId="2" borderId="11" xfId="2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13" xfId="2" applyBorder="1"/>
    <xf numFmtId="0" fontId="2" fillId="2" borderId="14" xfId="2" applyBorder="1"/>
    <xf numFmtId="0" fontId="1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73" fontId="0" fillId="0" borderId="11" xfId="0" applyNumberFormat="1" applyBorder="1"/>
    <xf numFmtId="173" fontId="0" fillId="0" borderId="9" xfId="0" applyNumberFormat="1" applyBorder="1"/>
    <xf numFmtId="179" fontId="0" fillId="0" borderId="11" xfId="0" applyNumberFormat="1" applyBorder="1"/>
    <xf numFmtId="175" fontId="0" fillId="0" borderId="5" xfId="1" applyNumberFormat="1" applyFont="1" applyBorder="1"/>
  </cellXfs>
  <cellStyles count="3">
    <cellStyle name="Comma" xfId="1" builtinId="3"/>
    <cellStyle name="Good" xfId="2" builtinId="26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font>
        <b val="0"/>
      </font>
      <fill>
        <patternFill patternType="solid">
          <fgColor indexed="64"/>
          <bgColor theme="8" tint="0.39997558519241921"/>
        </patternFill>
      </fill>
      <protection locked="0" hidden="0"/>
    </dxf>
    <dxf>
      <font>
        <b val="0"/>
      </font>
      <fill>
        <patternFill patternType="solid">
          <fgColor indexed="64"/>
          <bgColor theme="8" tint="0.39997558519241921"/>
        </patternFill>
      </fill>
      <protection locked="0" hidden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'Chi-squared distribution table'!$D$2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'Chi-squared distribution table'!$B$3:$B$40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'Chi-squared distribution table'!$D$3:$D$40</c:f>
              <c:numCache>
                <c:formatCode>General</c:formatCode>
                <c:ptCount val="38"/>
                <c:pt idx="0">
                  <c:v>0.5</c:v>
                </c:pt>
                <c:pt idx="1">
                  <c:v>0.30326533</c:v>
                </c:pt>
                <c:pt idx="2">
                  <c:v>0.18393972</c:v>
                </c:pt>
                <c:pt idx="3">
                  <c:v>0.11156508</c:v>
                </c:pt>
                <c:pt idx="4">
                  <c:v>6.7667640000000001E-2</c:v>
                </c:pt>
                <c:pt idx="5">
                  <c:v>4.1042500000000003E-2</c:v>
                </c:pt>
                <c:pt idx="6">
                  <c:v>2.4893530000000001E-2</c:v>
                </c:pt>
                <c:pt idx="7">
                  <c:v>1.509869E-2</c:v>
                </c:pt>
                <c:pt idx="8">
                  <c:v>9.1578200000000005E-3</c:v>
                </c:pt>
                <c:pt idx="9">
                  <c:v>5.5545000000000004E-3</c:v>
                </c:pt>
                <c:pt idx="10">
                  <c:v>3.3689700000000002E-3</c:v>
                </c:pt>
                <c:pt idx="11">
                  <c:v>2.04339E-3</c:v>
                </c:pt>
                <c:pt idx="12">
                  <c:v>1.23938E-3</c:v>
                </c:pt>
                <c:pt idx="13">
                  <c:v>7.5171999999999999E-4</c:v>
                </c:pt>
                <c:pt idx="14">
                  <c:v>4.5594E-4</c:v>
                </c:pt>
                <c:pt idx="15">
                  <c:v>2.7653999999999998E-4</c:v>
                </c:pt>
                <c:pt idx="16">
                  <c:v>1.6772999999999999E-4</c:v>
                </c:pt>
                <c:pt idx="17">
                  <c:v>1.0173E-4</c:v>
                </c:pt>
                <c:pt idx="18">
                  <c:v>6.1705000000000006E-5</c:v>
                </c:pt>
                <c:pt idx="19">
                  <c:v>3.7425999999999997E-5</c:v>
                </c:pt>
                <c:pt idx="20">
                  <c:v>2.27E-5</c:v>
                </c:pt>
                <c:pt idx="21">
                  <c:v>1.3767999999999999E-5</c:v>
                </c:pt>
                <c:pt idx="22">
                  <c:v>8.3509E-6</c:v>
                </c:pt>
                <c:pt idx="23">
                  <c:v>5.0649999999999998E-6</c:v>
                </c:pt>
                <c:pt idx="24">
                  <c:v>3.0721000000000002E-6</c:v>
                </c:pt>
                <c:pt idx="25">
                  <c:v>1.8633E-6</c:v>
                </c:pt>
                <c:pt idx="26">
                  <c:v>1.1302E-6</c:v>
                </c:pt>
                <c:pt idx="27">
                  <c:v>6.8548000000000002E-7</c:v>
                </c:pt>
                <c:pt idx="28">
                  <c:v>4.1576000000000001E-7</c:v>
                </c:pt>
                <c:pt idx="29">
                  <c:v>2.5217000000000001E-7</c:v>
                </c:pt>
                <c:pt idx="30">
                  <c:v>1.5295E-7</c:v>
                </c:pt>
                <c:pt idx="31">
                  <c:v>9.2770000000000003E-8</c:v>
                </c:pt>
                <c:pt idx="32">
                  <c:v>5.6267999999999998E-8</c:v>
                </c:pt>
                <c:pt idx="33">
                  <c:v>3.4128E-8</c:v>
                </c:pt>
                <c:pt idx="34">
                  <c:v>2.07E-8</c:v>
                </c:pt>
                <c:pt idx="35">
                  <c:v>1.2555000000000001E-8</c:v>
                </c:pt>
                <c:pt idx="36">
                  <c:v>7.6150000000000007E-9</c:v>
                </c:pt>
                <c:pt idx="37">
                  <c:v>4.6187000000000002E-9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84-7340-BC20-9D15D3D1765B}"/>
            </c:ext>
          </c:extLst>
        </c:ser>
        <c:ser>
          <c:idx val="2"/>
          <c:order val="2"/>
          <c:tx>
            <c:strRef>
              <c:f>'Chi-squared distribution table'!$E$2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'Chi-squared distribution table'!$B$3:$B$40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'Chi-squared distribution table'!$E$3:$E$40</c:f>
              <c:numCache>
                <c:formatCode>General</c:formatCode>
                <c:ptCount val="38"/>
                <c:pt idx="0">
                  <c:v>0</c:v>
                </c:pt>
                <c:pt idx="1">
                  <c:v>0.24197072</c:v>
                </c:pt>
                <c:pt idx="2">
                  <c:v>0.20755375000000001</c:v>
                </c:pt>
                <c:pt idx="3">
                  <c:v>0.15418033</c:v>
                </c:pt>
                <c:pt idx="4">
                  <c:v>0.10798193</c:v>
                </c:pt>
                <c:pt idx="5">
                  <c:v>7.3224910000000004E-2</c:v>
                </c:pt>
                <c:pt idx="6">
                  <c:v>4.8652170000000002E-2</c:v>
                </c:pt>
                <c:pt idx="7">
                  <c:v>3.1873400000000003E-2</c:v>
                </c:pt>
                <c:pt idx="8">
                  <c:v>2.066699E-2</c:v>
                </c:pt>
                <c:pt idx="9">
                  <c:v>1.329555E-2</c:v>
                </c:pt>
                <c:pt idx="10">
                  <c:v>8.5003700000000001E-3</c:v>
                </c:pt>
                <c:pt idx="11">
                  <c:v>5.4073799999999998E-3</c:v>
                </c:pt>
                <c:pt idx="12">
                  <c:v>3.4255800000000001E-3</c:v>
                </c:pt>
                <c:pt idx="13">
                  <c:v>2.16256E-3</c:v>
                </c:pt>
                <c:pt idx="14">
                  <c:v>1.3611700000000001E-3</c:v>
                </c:pt>
                <c:pt idx="15">
                  <c:v>8.5457000000000003E-4</c:v>
                </c:pt>
                <c:pt idx="16">
                  <c:v>5.3532000000000004E-4</c:v>
                </c:pt>
                <c:pt idx="17">
                  <c:v>3.3468000000000001E-4</c:v>
                </c:pt>
                <c:pt idx="18">
                  <c:v>2.0887999999999999E-4</c:v>
                </c:pt>
                <c:pt idx="19">
                  <c:v>1.3015999999999999E-4</c:v>
                </c:pt>
                <c:pt idx="20">
                  <c:v>8.0999000000000002E-5</c:v>
                </c:pt>
                <c:pt idx="21">
                  <c:v>5.0342E-5</c:v>
                </c:pt>
                <c:pt idx="22">
                  <c:v>3.1251999999999998E-5</c:v>
                </c:pt>
                <c:pt idx="23">
                  <c:v>1.9381999999999998E-5</c:v>
                </c:pt>
                <c:pt idx="24">
                  <c:v>1.2007999999999999E-5</c:v>
                </c:pt>
                <c:pt idx="25">
                  <c:v>7.4336000000000003E-6</c:v>
                </c:pt>
                <c:pt idx="26">
                  <c:v>4.5979999999999999E-6</c:v>
                </c:pt>
                <c:pt idx="27">
                  <c:v>2.8420000000000001E-6</c:v>
                </c:pt>
                <c:pt idx="28">
                  <c:v>1.7554E-6</c:v>
                </c:pt>
                <c:pt idx="29">
                  <c:v>1.0835000000000001E-6</c:v>
                </c:pt>
                <c:pt idx="30">
                  <c:v>6.6843000000000001E-7</c:v>
                </c:pt>
                <c:pt idx="31">
                  <c:v>4.1212000000000001E-7</c:v>
                </c:pt>
                <c:pt idx="32">
                  <c:v>2.5395999999999998E-7</c:v>
                </c:pt>
                <c:pt idx="33">
                  <c:v>1.5643000000000001E-7</c:v>
                </c:pt>
                <c:pt idx="34">
                  <c:v>9.6304E-8</c:v>
                </c:pt>
                <c:pt idx="35">
                  <c:v>5.9264E-8</c:v>
                </c:pt>
                <c:pt idx="36">
                  <c:v>3.6454999999999998E-8</c:v>
                </c:pt>
                <c:pt idx="37">
                  <c:v>2.2416E-8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84-7340-BC20-9D15D3D1765B}"/>
            </c:ext>
          </c:extLst>
        </c:ser>
        <c:ser>
          <c:idx val="3"/>
          <c:order val="3"/>
          <c:tx>
            <c:strRef>
              <c:f>'Chi-squared distribution table'!$F$2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'Chi-squared distribution table'!$B$3:$B$40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'Chi-squared distribution table'!$F$3:$F$40</c:f>
              <c:numCache>
                <c:formatCode>General</c:formatCode>
                <c:ptCount val="38"/>
                <c:pt idx="0">
                  <c:v>0</c:v>
                </c:pt>
                <c:pt idx="1">
                  <c:v>0.15163266</c:v>
                </c:pt>
                <c:pt idx="2">
                  <c:v>0.18393972</c:v>
                </c:pt>
                <c:pt idx="3">
                  <c:v>0.16734762</c:v>
                </c:pt>
                <c:pt idx="4">
                  <c:v>0.13533528</c:v>
                </c:pt>
                <c:pt idx="5">
                  <c:v>0.10260625</c:v>
                </c:pt>
                <c:pt idx="6">
                  <c:v>7.46806E-2</c:v>
                </c:pt>
                <c:pt idx="7">
                  <c:v>5.2845419999999997E-2</c:v>
                </c:pt>
                <c:pt idx="8">
                  <c:v>3.6631280000000002E-2</c:v>
                </c:pt>
                <c:pt idx="9">
                  <c:v>2.4995239999999998E-2</c:v>
                </c:pt>
                <c:pt idx="10">
                  <c:v>1.6844870000000001E-2</c:v>
                </c:pt>
                <c:pt idx="11">
                  <c:v>1.123862E-2</c:v>
                </c:pt>
                <c:pt idx="12">
                  <c:v>7.4362600000000001E-3</c:v>
                </c:pt>
                <c:pt idx="13">
                  <c:v>4.8861800000000004E-3</c:v>
                </c:pt>
                <c:pt idx="14">
                  <c:v>3.1915899999999998E-3</c:v>
                </c:pt>
                <c:pt idx="15">
                  <c:v>2.0740699999999999E-3</c:v>
                </c:pt>
                <c:pt idx="16">
                  <c:v>1.3418499999999999E-3</c:v>
                </c:pt>
                <c:pt idx="17">
                  <c:v>8.6474000000000002E-4</c:v>
                </c:pt>
                <c:pt idx="18">
                  <c:v>5.5533999999999998E-4</c:v>
                </c:pt>
                <c:pt idx="19">
                  <c:v>3.5555E-4</c:v>
                </c:pt>
                <c:pt idx="20">
                  <c:v>2.2699999999999999E-4</c:v>
                </c:pt>
                <c:pt idx="21">
                  <c:v>1.4457000000000001E-4</c:v>
                </c:pt>
                <c:pt idx="22">
                  <c:v>9.1859000000000003E-5</c:v>
                </c:pt>
                <c:pt idx="23">
                  <c:v>5.8248000000000002E-5</c:v>
                </c:pt>
                <c:pt idx="24">
                  <c:v>3.6865E-5</c:v>
                </c:pt>
                <c:pt idx="25">
                  <c:v>2.3292E-5</c:v>
                </c:pt>
                <c:pt idx="26">
                  <c:v>1.4691999999999999E-5</c:v>
                </c:pt>
                <c:pt idx="27">
                  <c:v>9.2539999999999998E-6</c:v>
                </c:pt>
                <c:pt idx="28">
                  <c:v>5.8207E-6</c:v>
                </c:pt>
                <c:pt idx="29">
                  <c:v>3.6565000000000001E-6</c:v>
                </c:pt>
                <c:pt idx="30">
                  <c:v>2.2943000000000002E-6</c:v>
                </c:pt>
                <c:pt idx="31">
                  <c:v>1.4379E-6</c:v>
                </c:pt>
                <c:pt idx="32">
                  <c:v>9.0027999999999996E-7</c:v>
                </c:pt>
                <c:pt idx="33">
                  <c:v>5.6311000000000002E-7</c:v>
                </c:pt>
                <c:pt idx="34">
                  <c:v>3.5189000000000001E-7</c:v>
                </c:pt>
                <c:pt idx="35">
                  <c:v>2.1971E-7</c:v>
                </c:pt>
                <c:pt idx="36">
                  <c:v>1.3707E-7</c:v>
                </c:pt>
                <c:pt idx="37">
                  <c:v>8.5445999999999996E-8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84-7340-BC20-9D15D3D1765B}"/>
            </c:ext>
          </c:extLst>
        </c:ser>
        <c:ser>
          <c:idx val="4"/>
          <c:order val="4"/>
          <c:tx>
            <c:strRef>
              <c:f>'Chi-squared distribution table'!$G$2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'Chi-squared distribution table'!$B$3:$B$40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'Chi-squared distribution table'!$G$3:$G$40</c:f>
              <c:numCache>
                <c:formatCode>General</c:formatCode>
                <c:ptCount val="38"/>
                <c:pt idx="0">
                  <c:v>0</c:v>
                </c:pt>
                <c:pt idx="1">
                  <c:v>8.0656909999999998E-2</c:v>
                </c:pt>
                <c:pt idx="2">
                  <c:v>0.13836917000000001</c:v>
                </c:pt>
                <c:pt idx="3">
                  <c:v>0.15418033</c:v>
                </c:pt>
                <c:pt idx="4">
                  <c:v>0.14397591000000001</c:v>
                </c:pt>
                <c:pt idx="5">
                  <c:v>0.12204152</c:v>
                </c:pt>
                <c:pt idx="6">
                  <c:v>9.7304349999999998E-2</c:v>
                </c:pt>
                <c:pt idx="7">
                  <c:v>7.4371270000000003E-2</c:v>
                </c:pt>
                <c:pt idx="8">
                  <c:v>5.5111960000000002E-2</c:v>
                </c:pt>
                <c:pt idx="9">
                  <c:v>3.9886640000000001E-2</c:v>
                </c:pt>
                <c:pt idx="10">
                  <c:v>2.8334560000000002E-2</c:v>
                </c:pt>
                <c:pt idx="11">
                  <c:v>1.9827049999999999E-2</c:v>
                </c:pt>
                <c:pt idx="12">
                  <c:v>1.3702310000000001E-2</c:v>
                </c:pt>
                <c:pt idx="13">
                  <c:v>9.3710800000000004E-3</c:v>
                </c:pt>
                <c:pt idx="14">
                  <c:v>6.3521300000000001E-3</c:v>
                </c:pt>
                <c:pt idx="15">
                  <c:v>4.27284E-3</c:v>
                </c:pt>
                <c:pt idx="16">
                  <c:v>2.8550400000000001E-3</c:v>
                </c:pt>
                <c:pt idx="17">
                  <c:v>1.89653E-3</c:v>
                </c:pt>
                <c:pt idx="18">
                  <c:v>1.2532800000000001E-3</c:v>
                </c:pt>
                <c:pt idx="19">
                  <c:v>8.2437000000000005E-4</c:v>
                </c:pt>
                <c:pt idx="20">
                  <c:v>5.3998999999999996E-4</c:v>
                </c:pt>
                <c:pt idx="21">
                  <c:v>3.5239000000000001E-4</c:v>
                </c:pt>
                <c:pt idx="22">
                  <c:v>2.2918E-4</c:v>
                </c:pt>
                <c:pt idx="23">
                  <c:v>1.4859000000000001E-4</c:v>
                </c:pt>
                <c:pt idx="24">
                  <c:v>9.6065999999999998E-5</c:v>
                </c:pt>
                <c:pt idx="25">
                  <c:v>6.1946999999999995E-5</c:v>
                </c:pt>
                <c:pt idx="26">
                  <c:v>3.9848999999999997E-5</c:v>
                </c:pt>
                <c:pt idx="27">
                  <c:v>2.5578000000000001E-5</c:v>
                </c:pt>
                <c:pt idx="28">
                  <c:v>1.6382999999999999E-5</c:v>
                </c:pt>
                <c:pt idx="29">
                  <c:v>1.0474E-5</c:v>
                </c:pt>
                <c:pt idx="30">
                  <c:v>6.6842999999999997E-6</c:v>
                </c:pt>
                <c:pt idx="31">
                  <c:v>4.2586000000000002E-6</c:v>
                </c:pt>
                <c:pt idx="32">
                  <c:v>2.7089999999999998E-6</c:v>
                </c:pt>
                <c:pt idx="33">
                  <c:v>1.7207000000000001E-6</c:v>
                </c:pt>
                <c:pt idx="34">
                  <c:v>1.0914E-6</c:v>
                </c:pt>
                <c:pt idx="35">
                  <c:v>6.9141000000000002E-7</c:v>
                </c:pt>
                <c:pt idx="36">
                  <c:v>4.3746E-7</c:v>
                </c:pt>
                <c:pt idx="37">
                  <c:v>2.7646999999999999E-7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84-7340-BC20-9D15D3D1765B}"/>
            </c:ext>
          </c:extLst>
        </c:ser>
        <c:ser>
          <c:idx val="5"/>
          <c:order val="5"/>
          <c:tx>
            <c:strRef>
              <c:f>'Chi-squared distribution table'!$H$2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'Chi-squared distribution table'!$B$3:$B$40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'Chi-squared distribution table'!$H$3:$H$40</c:f>
              <c:numCache>
                <c:formatCode>General</c:formatCode>
                <c:ptCount val="38"/>
                <c:pt idx="0">
                  <c:v>0</c:v>
                </c:pt>
                <c:pt idx="1">
                  <c:v>3.7908169999999998E-2</c:v>
                </c:pt>
                <c:pt idx="2">
                  <c:v>9.196986E-2</c:v>
                </c:pt>
                <c:pt idx="3">
                  <c:v>0.12551071999999999</c:v>
                </c:pt>
                <c:pt idx="4">
                  <c:v>0.13533528</c:v>
                </c:pt>
                <c:pt idx="5">
                  <c:v>0.12825781</c:v>
                </c:pt>
                <c:pt idx="6">
                  <c:v>0.11202090000000001</c:v>
                </c:pt>
                <c:pt idx="7">
                  <c:v>9.2479489999999998E-2</c:v>
                </c:pt>
                <c:pt idx="8">
                  <c:v>7.3262560000000004E-2</c:v>
                </c:pt>
                <c:pt idx="9">
                  <c:v>5.6239289999999997E-2</c:v>
                </c:pt>
                <c:pt idx="10">
                  <c:v>4.2112169999999997E-2</c:v>
                </c:pt>
                <c:pt idx="11">
                  <c:v>3.090621E-2</c:v>
                </c:pt>
                <c:pt idx="12">
                  <c:v>2.2308769999999999E-2</c:v>
                </c:pt>
                <c:pt idx="13">
                  <c:v>1.5880080000000001E-2</c:v>
                </c:pt>
                <c:pt idx="14">
                  <c:v>1.117055E-2</c:v>
                </c:pt>
                <c:pt idx="15">
                  <c:v>7.7777499999999999E-3</c:v>
                </c:pt>
                <c:pt idx="16">
                  <c:v>5.3673999999999996E-3</c:v>
                </c:pt>
                <c:pt idx="17">
                  <c:v>3.6751499999999999E-3</c:v>
                </c:pt>
                <c:pt idx="18">
                  <c:v>2.4990500000000001E-3</c:v>
                </c:pt>
                <c:pt idx="19">
                  <c:v>1.68884E-3</c:v>
                </c:pt>
                <c:pt idx="20">
                  <c:v>1.1349999999999999E-3</c:v>
                </c:pt>
                <c:pt idx="21">
                  <c:v>7.5896999999999998E-4</c:v>
                </c:pt>
                <c:pt idx="22">
                  <c:v>5.0522999999999996E-4</c:v>
                </c:pt>
                <c:pt idx="23">
                  <c:v>3.3492999999999999E-4</c:v>
                </c:pt>
                <c:pt idx="24">
                  <c:v>2.2118999999999999E-4</c:v>
                </c:pt>
                <c:pt idx="25">
                  <c:v>1.4557E-4</c:v>
                </c:pt>
                <c:pt idx="26">
                  <c:v>9.5499000000000002E-5</c:v>
                </c:pt>
                <c:pt idx="27">
                  <c:v>6.2464000000000004E-5</c:v>
                </c:pt>
                <c:pt idx="28">
                  <c:v>4.0744999999999997E-5</c:v>
                </c:pt>
                <c:pt idx="29">
                  <c:v>2.6509999999999999E-5</c:v>
                </c:pt>
                <c:pt idx="30">
                  <c:v>1.7207E-5</c:v>
                </c:pt>
                <c:pt idx="31">
                  <c:v>1.1144E-5</c:v>
                </c:pt>
                <c:pt idx="32">
                  <c:v>7.2022999999999996E-6</c:v>
                </c:pt>
                <c:pt idx="33">
                  <c:v>4.6457000000000003E-6</c:v>
                </c:pt>
                <c:pt idx="34">
                  <c:v>2.9911E-6</c:v>
                </c:pt>
                <c:pt idx="35">
                  <c:v>1.9224999999999998E-6</c:v>
                </c:pt>
                <c:pt idx="36">
                  <c:v>1.2335999999999999E-6</c:v>
                </c:pt>
                <c:pt idx="37">
                  <c:v>7.9037999999999996E-7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84-7340-BC20-9D15D3D1765B}"/>
            </c:ext>
          </c:extLst>
        </c:ser>
        <c:ser>
          <c:idx val="6"/>
          <c:order val="6"/>
          <c:tx>
            <c:strRef>
              <c:f>'Chi-squared distribution table'!$I$2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'Chi-squared distribution table'!$B$3:$B$40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'Chi-squared distribution table'!$I$3:$I$40</c:f>
              <c:numCache>
                <c:formatCode>General</c:formatCode>
                <c:ptCount val="38"/>
                <c:pt idx="0">
                  <c:v>0</c:v>
                </c:pt>
                <c:pt idx="1">
                  <c:v>1.6131380000000001E-2</c:v>
                </c:pt>
                <c:pt idx="2">
                  <c:v>5.5347670000000002E-2</c:v>
                </c:pt>
                <c:pt idx="3">
                  <c:v>9.2508199999999999E-2</c:v>
                </c:pt>
                <c:pt idx="4">
                  <c:v>0.11518073</c:v>
                </c:pt>
                <c:pt idx="5">
                  <c:v>0.12204152</c:v>
                </c:pt>
                <c:pt idx="6">
                  <c:v>0.11676522</c:v>
                </c:pt>
                <c:pt idx="7">
                  <c:v>0.10411977</c:v>
                </c:pt>
                <c:pt idx="8">
                  <c:v>8.8179140000000003E-2</c:v>
                </c:pt>
                <c:pt idx="9">
                  <c:v>7.1795940000000003E-2</c:v>
                </c:pt>
                <c:pt idx="10">
                  <c:v>5.6669110000000002E-2</c:v>
                </c:pt>
                <c:pt idx="11">
                  <c:v>4.3619520000000002E-2</c:v>
                </c:pt>
                <c:pt idx="12">
                  <c:v>3.2885539999999998E-2</c:v>
                </c:pt>
                <c:pt idx="13">
                  <c:v>2.4364810000000001E-2</c:v>
                </c:pt>
                <c:pt idx="14">
                  <c:v>1.7785970000000002E-2</c:v>
                </c:pt>
                <c:pt idx="15">
                  <c:v>1.281853E-2</c:v>
                </c:pt>
                <c:pt idx="16">
                  <c:v>9.1361399999999992E-3</c:v>
                </c:pt>
                <c:pt idx="17">
                  <c:v>6.4481900000000003E-3</c:v>
                </c:pt>
                <c:pt idx="18">
                  <c:v>4.5117999999999998E-3</c:v>
                </c:pt>
                <c:pt idx="19">
                  <c:v>3.1326000000000001E-3</c:v>
                </c:pt>
                <c:pt idx="20">
                  <c:v>2.1599800000000001E-3</c:v>
                </c:pt>
                <c:pt idx="21">
                  <c:v>1.4800499999999999E-3</c:v>
                </c:pt>
                <c:pt idx="22">
                  <c:v>1.0084099999999999E-3</c:v>
                </c:pt>
                <c:pt idx="23">
                  <c:v>6.8351999999999996E-4</c:v>
                </c:pt>
                <c:pt idx="24">
                  <c:v>4.6111999999999998E-4</c:v>
                </c:pt>
                <c:pt idx="25">
                  <c:v>3.0972999999999998E-4</c:v>
                </c:pt>
                <c:pt idx="26">
                  <c:v>2.0722000000000001E-4</c:v>
                </c:pt>
                <c:pt idx="27">
                  <c:v>1.3812000000000001E-4</c:v>
                </c:pt>
                <c:pt idx="28">
                  <c:v>9.1747000000000001E-5</c:v>
                </c:pt>
                <c:pt idx="29">
                  <c:v>6.0749999999999999E-5</c:v>
                </c:pt>
                <c:pt idx="30">
                  <c:v>4.0105999999999999E-5</c:v>
                </c:pt>
                <c:pt idx="31">
                  <c:v>2.6403000000000001E-5</c:v>
                </c:pt>
                <c:pt idx="32">
                  <c:v>1.7337E-5</c:v>
                </c:pt>
                <c:pt idx="33">
                  <c:v>1.1357E-5</c:v>
                </c:pt>
                <c:pt idx="34">
                  <c:v>7.4217999999999998E-6</c:v>
                </c:pt>
                <c:pt idx="35">
                  <c:v>4.8399E-6</c:v>
                </c:pt>
                <c:pt idx="36">
                  <c:v>3.1497000000000001E-6</c:v>
                </c:pt>
                <c:pt idx="37">
                  <c:v>2.0459000000000002E-6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84-7340-BC20-9D15D3D1765B}"/>
            </c:ext>
          </c:extLst>
        </c:ser>
        <c:ser>
          <c:idx val="7"/>
          <c:order val="7"/>
          <c:tx>
            <c:strRef>
              <c:f>'Chi-squared distribution table'!$J$2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'Chi-squared distribution table'!$B$3:$B$40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'Chi-squared distribution table'!$J$3:$J$40</c:f>
              <c:numCache>
                <c:formatCode>General</c:formatCode>
                <c:ptCount val="38"/>
                <c:pt idx="0">
                  <c:v>0</c:v>
                </c:pt>
                <c:pt idx="1">
                  <c:v>6.3180299999999997E-3</c:v>
                </c:pt>
                <c:pt idx="2">
                  <c:v>3.0656619999999999E-2</c:v>
                </c:pt>
                <c:pt idx="3">
                  <c:v>6.2755359999999996E-2</c:v>
                </c:pt>
                <c:pt idx="4">
                  <c:v>9.0223520000000001E-2</c:v>
                </c:pt>
                <c:pt idx="5">
                  <c:v>0.10688151</c:v>
                </c:pt>
                <c:pt idx="6">
                  <c:v>0.11202090000000001</c:v>
                </c:pt>
                <c:pt idx="7">
                  <c:v>0.10789273000000001</c:v>
                </c:pt>
                <c:pt idx="8">
                  <c:v>9.7683409999999998E-2</c:v>
                </c:pt>
                <c:pt idx="9">
                  <c:v>8.4358939999999993E-2</c:v>
                </c:pt>
                <c:pt idx="10">
                  <c:v>7.0186949999999998E-2</c:v>
                </c:pt>
                <c:pt idx="11">
                  <c:v>5.6661379999999997E-2</c:v>
                </c:pt>
                <c:pt idx="12">
                  <c:v>4.4617539999999997E-2</c:v>
                </c:pt>
                <c:pt idx="13">
                  <c:v>3.4406829999999999E-2</c:v>
                </c:pt>
                <c:pt idx="14">
                  <c:v>2.6064629999999998E-2</c:v>
                </c:pt>
                <c:pt idx="15">
                  <c:v>1.9444369999999999E-2</c:v>
                </c:pt>
                <c:pt idx="16">
                  <c:v>1.4313070000000001E-2</c:v>
                </c:pt>
                <c:pt idx="17">
                  <c:v>1.0412920000000001E-2</c:v>
                </c:pt>
                <c:pt idx="18">
                  <c:v>7.4971500000000002E-3</c:v>
                </c:pt>
                <c:pt idx="19">
                  <c:v>5.3480100000000003E-3</c:v>
                </c:pt>
                <c:pt idx="20">
                  <c:v>3.7833300000000001E-3</c:v>
                </c:pt>
                <c:pt idx="21">
                  <c:v>2.6564100000000001E-3</c:v>
                </c:pt>
                <c:pt idx="22">
                  <c:v>1.8525E-3</c:v>
                </c:pt>
                <c:pt idx="23">
                  <c:v>1.28388E-3</c:v>
                </c:pt>
                <c:pt idx="24">
                  <c:v>8.8477E-4</c:v>
                </c:pt>
                <c:pt idx="25">
                  <c:v>6.0654999999999997E-4</c:v>
                </c:pt>
                <c:pt idx="26">
                  <c:v>4.1383000000000001E-4</c:v>
                </c:pt>
                <c:pt idx="27">
                  <c:v>2.8109000000000001E-4</c:v>
                </c:pt>
                <c:pt idx="28">
                  <c:v>1.9013999999999999E-4</c:v>
                </c:pt>
                <c:pt idx="29">
                  <c:v>1.2813000000000001E-4</c:v>
                </c:pt>
                <c:pt idx="30">
                  <c:v>8.6034999999999999E-5</c:v>
                </c:pt>
                <c:pt idx="31">
                  <c:v>5.7577000000000001E-5</c:v>
                </c:pt>
                <c:pt idx="32">
                  <c:v>3.8411999999999997E-5</c:v>
                </c:pt>
                <c:pt idx="33">
                  <c:v>2.5551E-5</c:v>
                </c:pt>
                <c:pt idx="34">
                  <c:v>1.6949999999999999E-5</c:v>
                </c:pt>
                <c:pt idx="35">
                  <c:v>1.1214E-5</c:v>
                </c:pt>
                <c:pt idx="36">
                  <c:v>7.4018E-6</c:v>
                </c:pt>
                <c:pt idx="37">
                  <c:v>4.8740000000000003E-6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84-7340-BC20-9D15D3D1765B}"/>
            </c:ext>
          </c:extLst>
        </c:ser>
        <c:ser>
          <c:idx val="8"/>
          <c:order val="8"/>
          <c:tx>
            <c:strRef>
              <c:f>'Chi-squared distribution table'!$K$2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'Chi-squared distribution table'!$B$3:$B$40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'Chi-squared distribution table'!$K$3:$K$40</c:f>
              <c:numCache>
                <c:formatCode>General</c:formatCode>
                <c:ptCount val="38"/>
                <c:pt idx="0">
                  <c:v>0</c:v>
                </c:pt>
                <c:pt idx="1">
                  <c:v>2.3044799999999998E-3</c:v>
                </c:pt>
                <c:pt idx="2">
                  <c:v>1.581362E-2</c:v>
                </c:pt>
                <c:pt idx="3">
                  <c:v>3.964637E-2</c:v>
                </c:pt>
                <c:pt idx="4">
                  <c:v>6.5817559999999997E-2</c:v>
                </c:pt>
                <c:pt idx="5">
                  <c:v>8.7172520000000003E-2</c:v>
                </c:pt>
                <c:pt idx="6">
                  <c:v>0.10008446999999999</c:v>
                </c:pt>
                <c:pt idx="7">
                  <c:v>0.10411977</c:v>
                </c:pt>
                <c:pt idx="8">
                  <c:v>0.10077616</c:v>
                </c:pt>
                <c:pt idx="9">
                  <c:v>9.2309069999999993E-2</c:v>
                </c:pt>
                <c:pt idx="10">
                  <c:v>8.0955869999999999E-2</c:v>
                </c:pt>
                <c:pt idx="11">
                  <c:v>6.8544960000000002E-2</c:v>
                </c:pt>
                <c:pt idx="12">
                  <c:v>5.6375219999999997E-2</c:v>
                </c:pt>
                <c:pt idx="13">
                  <c:v>4.5248940000000001E-2</c:v>
                </c:pt>
                <c:pt idx="14">
                  <c:v>3.5571940000000003E-2</c:v>
                </c:pt>
                <c:pt idx="15">
                  <c:v>2.7468289999999999E-2</c:v>
                </c:pt>
                <c:pt idx="16">
                  <c:v>2.0882609999999999E-2</c:v>
                </c:pt>
                <c:pt idx="17">
                  <c:v>1.5659900000000001E-2</c:v>
                </c:pt>
                <c:pt idx="18">
                  <c:v>1.1601770000000001E-2</c:v>
                </c:pt>
                <c:pt idx="19">
                  <c:v>8.5027799999999997E-3</c:v>
                </c:pt>
                <c:pt idx="20">
                  <c:v>6.1713599999999999E-3</c:v>
                </c:pt>
                <c:pt idx="21">
                  <c:v>4.4401400000000004E-3</c:v>
                </c:pt>
                <c:pt idx="22">
                  <c:v>3.16928E-3</c:v>
                </c:pt>
                <c:pt idx="23">
                  <c:v>2.2458500000000002E-3</c:v>
                </c:pt>
                <c:pt idx="24">
                  <c:v>1.5809800000000001E-3</c:v>
                </c:pt>
                <c:pt idx="25">
                  <c:v>1.10619E-3</c:v>
                </c:pt>
                <c:pt idx="26">
                  <c:v>7.6966000000000003E-4</c:v>
                </c:pt>
                <c:pt idx="27">
                  <c:v>5.3273999999999997E-4</c:v>
                </c:pt>
                <c:pt idx="28">
                  <c:v>3.6698999999999998E-4</c:v>
                </c:pt>
                <c:pt idx="29">
                  <c:v>2.5168E-4</c:v>
                </c:pt>
                <c:pt idx="30">
                  <c:v>1.7187999999999999E-4</c:v>
                </c:pt>
                <c:pt idx="31">
                  <c:v>1.1692999999999999E-4</c:v>
                </c:pt>
                <c:pt idx="32">
                  <c:v>7.9256000000000001E-5</c:v>
                </c:pt>
                <c:pt idx="33">
                  <c:v>5.3538000000000001E-5</c:v>
                </c:pt>
                <c:pt idx="34">
                  <c:v>3.6049E-5</c:v>
                </c:pt>
                <c:pt idx="35">
                  <c:v>2.4199E-5</c:v>
                </c:pt>
                <c:pt idx="36">
                  <c:v>1.6198999999999999E-5</c:v>
                </c:pt>
                <c:pt idx="37">
                  <c:v>1.0814E-5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84-7340-BC20-9D15D3D1765B}"/>
            </c:ext>
          </c:extLst>
        </c:ser>
        <c:ser>
          <c:idx val="0"/>
          <c:order val="0"/>
          <c:tx>
            <c:strRef>
              <c:f>'Chi-squared distribution table'!$C$2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'Chi-squared distribution table'!$B$3:$B$40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'Chi-squared distribution table'!$C$3:$C$40</c:f>
              <c:numCache>
                <c:formatCode>General</c:formatCode>
                <c:ptCount val="38"/>
                <c:pt idx="0">
                  <c:v>0</c:v>
                </c:pt>
                <c:pt idx="1">
                  <c:v>0.24197072</c:v>
                </c:pt>
                <c:pt idx="2">
                  <c:v>0.10377686999999999</c:v>
                </c:pt>
                <c:pt idx="3">
                  <c:v>5.1393439999999999E-2</c:v>
                </c:pt>
                <c:pt idx="4">
                  <c:v>2.6995479999999999E-2</c:v>
                </c:pt>
                <c:pt idx="5">
                  <c:v>1.464498E-2</c:v>
                </c:pt>
                <c:pt idx="6">
                  <c:v>8.1086999999999999E-3</c:v>
                </c:pt>
                <c:pt idx="7">
                  <c:v>4.5533400000000003E-3</c:v>
                </c:pt>
                <c:pt idx="8">
                  <c:v>2.5833700000000002E-3</c:v>
                </c:pt>
                <c:pt idx="9">
                  <c:v>1.4772800000000001E-3</c:v>
                </c:pt>
                <c:pt idx="10">
                  <c:v>8.5004000000000004E-4</c:v>
                </c:pt>
                <c:pt idx="11">
                  <c:v>4.9158000000000003E-4</c:v>
                </c:pt>
                <c:pt idx="12">
                  <c:v>2.8546000000000002E-4</c:v>
                </c:pt>
                <c:pt idx="13">
                  <c:v>1.6635E-4</c:v>
                </c:pt>
                <c:pt idx="14">
                  <c:v>9.7226999999999996E-5</c:v>
                </c:pt>
                <c:pt idx="15">
                  <c:v>5.6971000000000001E-5</c:v>
                </c:pt>
                <c:pt idx="16">
                  <c:v>3.3457999999999997E-5</c:v>
                </c:pt>
                <c:pt idx="17">
                  <c:v>1.9687E-5</c:v>
                </c:pt>
                <c:pt idx="18">
                  <c:v>1.1603999999999999E-5</c:v>
                </c:pt>
                <c:pt idx="19">
                  <c:v>6.8507000000000003E-6</c:v>
                </c:pt>
                <c:pt idx="20">
                  <c:v>4.0500000000000002E-6</c:v>
                </c:pt>
                <c:pt idx="21">
                  <c:v>2.3972000000000001E-6</c:v>
                </c:pt>
                <c:pt idx="22">
                  <c:v>1.4206E-6</c:v>
                </c:pt>
                <c:pt idx="23">
                  <c:v>8.4267000000000001E-7</c:v>
                </c:pt>
                <c:pt idx="24">
                  <c:v>5.0035E-7</c:v>
                </c:pt>
                <c:pt idx="25">
                  <c:v>2.9733999999999999E-7</c:v>
                </c:pt>
                <c:pt idx="26">
                  <c:v>1.7685E-7</c:v>
                </c:pt>
                <c:pt idx="27">
                  <c:v>1.0526E-7</c:v>
                </c:pt>
                <c:pt idx="28">
                  <c:v>6.2691000000000002E-8</c:v>
                </c:pt>
                <c:pt idx="29">
                  <c:v>3.7363000000000002E-8</c:v>
                </c:pt>
                <c:pt idx="30">
                  <c:v>2.2280999999999999E-8</c:v>
                </c:pt>
                <c:pt idx="31">
                  <c:v>1.3294E-8</c:v>
                </c:pt>
                <c:pt idx="32">
                  <c:v>7.9363999999999992E-9</c:v>
                </c:pt>
                <c:pt idx="33">
                  <c:v>4.7401999999999998E-9</c:v>
                </c:pt>
                <c:pt idx="34">
                  <c:v>2.8324999999999999E-9</c:v>
                </c:pt>
                <c:pt idx="35">
                  <c:v>1.6932999999999999E-9</c:v>
                </c:pt>
                <c:pt idx="36">
                  <c:v>1.0126E-9</c:v>
                </c:pt>
                <c:pt idx="37">
                  <c:v>6.0584000000000005E-10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84-7340-BC20-9D15D3D1765B}"/>
            </c:ext>
          </c:extLst>
        </c:ser>
        <c:ser>
          <c:idx val="9"/>
          <c:order val="9"/>
          <c:tx>
            <c:strRef>
              <c:f>'Chi-squared distribution table'!$L$2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'Chi-squared distribution table'!$B$3:$B$40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'Chi-squared distribution table'!$L$3:$L$40</c:f>
              <c:numCache>
                <c:formatCode>General</c:formatCode>
                <c:ptCount val="38"/>
                <c:pt idx="0">
                  <c:v>0</c:v>
                </c:pt>
                <c:pt idx="1">
                  <c:v>7.8974999999999998E-4</c:v>
                </c:pt>
                <c:pt idx="2">
                  <c:v>7.6641599999999997E-3</c:v>
                </c:pt>
                <c:pt idx="3">
                  <c:v>2.353326E-2</c:v>
                </c:pt>
                <c:pt idx="4">
                  <c:v>4.5111760000000001E-2</c:v>
                </c:pt>
                <c:pt idx="5">
                  <c:v>6.6800940000000003E-2</c:v>
                </c:pt>
                <c:pt idx="6">
                  <c:v>8.4015679999999995E-2</c:v>
                </c:pt>
                <c:pt idx="7">
                  <c:v>9.440614E-2</c:v>
                </c:pt>
                <c:pt idx="8">
                  <c:v>9.7683409999999998E-2</c:v>
                </c:pt>
                <c:pt idx="9">
                  <c:v>9.4903810000000005E-2</c:v>
                </c:pt>
                <c:pt idx="10">
                  <c:v>8.7733679999999994E-2</c:v>
                </c:pt>
                <c:pt idx="11">
                  <c:v>7.7909400000000004E-2</c:v>
                </c:pt>
                <c:pt idx="12">
                  <c:v>6.6926310000000003E-2</c:v>
                </c:pt>
                <c:pt idx="13">
                  <c:v>5.5911099999999998E-2</c:v>
                </c:pt>
                <c:pt idx="14">
                  <c:v>4.5613099999999997E-2</c:v>
                </c:pt>
                <c:pt idx="15">
                  <c:v>3.6458200000000003E-2</c:v>
                </c:pt>
                <c:pt idx="16">
                  <c:v>2.8626140000000001E-2</c:v>
                </c:pt>
                <c:pt idx="17">
                  <c:v>2.212745E-2</c:v>
                </c:pt>
                <c:pt idx="18">
                  <c:v>1.6868580000000001E-2</c:v>
                </c:pt>
                <c:pt idx="19">
                  <c:v>1.2701520000000001E-2</c:v>
                </c:pt>
                <c:pt idx="20">
                  <c:v>9.4583199999999992E-3</c:v>
                </c:pt>
                <c:pt idx="21">
                  <c:v>6.9730699999999996E-3</c:v>
                </c:pt>
                <c:pt idx="22">
                  <c:v>5.09437E-3</c:v>
                </c:pt>
                <c:pt idx="23">
                  <c:v>3.6911700000000001E-3</c:v>
                </c:pt>
                <c:pt idx="24">
                  <c:v>2.6543000000000001E-3</c:v>
                </c:pt>
                <c:pt idx="25">
                  <c:v>1.89547E-3</c:v>
                </c:pt>
                <c:pt idx="26">
                  <c:v>1.34494E-3</c:v>
                </c:pt>
                <c:pt idx="27">
                  <c:v>9.4868000000000003E-4</c:v>
                </c:pt>
                <c:pt idx="28">
                  <c:v>6.6549999999999997E-4</c:v>
                </c:pt>
                <c:pt idx="29">
                  <c:v>4.6446999999999998E-4</c:v>
                </c:pt>
                <c:pt idx="30">
                  <c:v>3.2263000000000002E-4</c:v>
                </c:pt>
                <c:pt idx="31">
                  <c:v>2.2311E-4</c:v>
                </c:pt>
                <c:pt idx="32">
                  <c:v>1.5364999999999999E-4</c:v>
                </c:pt>
                <c:pt idx="33">
                  <c:v>1.054E-4</c:v>
                </c:pt>
                <c:pt idx="34">
                  <c:v>7.2035999999999999E-5</c:v>
                </c:pt>
                <c:pt idx="35">
                  <c:v>4.9063000000000001E-5</c:v>
                </c:pt>
                <c:pt idx="36">
                  <c:v>3.3308E-5</c:v>
                </c:pt>
                <c:pt idx="37">
                  <c:v>2.2541999999999999E-5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84-7340-BC20-9D15D3D1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12895"/>
        <c:axId val="1971213151"/>
      </c:scatterChart>
      <c:valAx>
        <c:axId val="1970712895"/>
        <c:scaling>
          <c:orientation val="minMax"/>
          <c:max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13151"/>
        <c:crosses val="autoZero"/>
        <c:crossBetween val="midCat"/>
      </c:valAx>
      <c:valAx>
        <c:axId val="197121315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1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Calculator!$J$19</c:f>
              <c:strCache>
                <c:ptCount val="1"/>
                <c:pt idx="0">
                  <c:v>Before Route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FFE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Calculator!$L$19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Calculator!$E$42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C-064E-A356-C8B4D488A83B}"/>
            </c:ext>
          </c:extLst>
        </c:ser>
        <c:ser>
          <c:idx val="1"/>
          <c:order val="1"/>
          <c:tx>
            <c:strRef>
              <c:f>Calculator!$J$20</c:f>
              <c:strCache>
                <c:ptCount val="1"/>
                <c:pt idx="0">
                  <c:v>After Route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E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00FFE4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8EC-064E-A356-C8B4D488A83B}"/>
              </c:ext>
            </c:extLst>
          </c:dPt>
          <c:xVal>
            <c:numRef>
              <c:f>Calculator!$L$20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Calculator!$E$43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EC-064E-A356-C8B4D488A83B}"/>
            </c:ext>
          </c:extLst>
        </c:ser>
        <c:ser>
          <c:idx val="2"/>
          <c:order val="2"/>
          <c:tx>
            <c:strRef>
              <c:f>Calculator!$J$21</c:f>
              <c:strCache>
                <c:ptCount val="1"/>
                <c:pt idx="0">
                  <c:v>After 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FFE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Calculator!$L$21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Calculator!$E$44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EC-064E-A356-C8B4D488A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881904"/>
        <c:axId val="1790534112"/>
      </c:scatterChart>
      <c:valAx>
        <c:axId val="170188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34112"/>
        <c:crosses val="autoZero"/>
        <c:crossBetween val="midCat"/>
      </c:valAx>
      <c:valAx>
        <c:axId val="179053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8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635E7C-C375-8C47-946C-8DFDF46D480D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D10ADC-6793-F14E-B553-7D4BD85885DA}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22</xdr:row>
      <xdr:rowOff>0</xdr:rowOff>
    </xdr:from>
    <xdr:to>
      <xdr:col>13</xdr:col>
      <xdr:colOff>0</xdr:colOff>
      <xdr:row>28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2CE16E-A374-1E47-AD7E-5F9A0664568D}"/>
            </a:ext>
          </a:extLst>
        </xdr:cNvPr>
        <xdr:cNvSpPr txBox="1"/>
      </xdr:nvSpPr>
      <xdr:spPr>
        <a:xfrm>
          <a:off x="8128000" y="4546600"/>
          <a:ext cx="3733800" cy="1219200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GB" sz="1100"/>
        </a:p>
      </xdr:txBody>
    </xdr:sp>
    <xdr:clientData/>
  </xdr:twoCellAnchor>
  <xdr:oneCellAnchor>
    <xdr:from>
      <xdr:col>9</xdr:col>
      <xdr:colOff>381000</xdr:colOff>
      <xdr:row>24</xdr:row>
      <xdr:rowOff>57150</xdr:rowOff>
    </xdr:from>
    <xdr:ext cx="2781146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BE01997-1A57-3B46-B210-2905DB500EA1}"/>
                </a:ext>
              </a:extLst>
            </xdr:cNvPr>
            <xdr:cNvSpPr txBox="1"/>
          </xdr:nvSpPr>
          <xdr:spPr>
            <a:xfrm>
              <a:off x="8509000" y="5010150"/>
              <a:ext cx="2781146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𝐸𝑥𝑝𝑒𝑐𝑡𝑒𝑑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𝑉𝑎𝑙𝑢𝑒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𝑟𝑜𝑤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𝑐𝑜𝑙𝑢𝑚𝑛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𝑂𝑣𝑒𝑟𝑎𝑙𝑙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BE01997-1A57-3B46-B210-2905DB500EA1}"/>
                </a:ext>
              </a:extLst>
            </xdr:cNvPr>
            <xdr:cNvSpPr txBox="1"/>
          </xdr:nvSpPr>
          <xdr:spPr>
            <a:xfrm>
              <a:off x="8509000" y="5010150"/>
              <a:ext cx="2781146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𝐸𝑥𝑝𝑒𝑐𝑡𝑒𝑑 𝑉𝑎𝑙𝑢𝑒=  (𝑟𝑜𝑤 𝑡𝑜𝑡𝑎𝑙 𝑥 𝑐𝑜𝑙𝑢𝑚𝑛 𝑡𝑜𝑡𝑎𝑙)/(𝑂𝑣𝑒𝑟𝑎𝑙𝑙 𝑡𝑜𝑡𝑎𝑙)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2</xdr:col>
      <xdr:colOff>0</xdr:colOff>
      <xdr:row>45</xdr:row>
      <xdr:rowOff>0</xdr:rowOff>
    </xdr:from>
    <xdr:to>
      <xdr:col>6</xdr:col>
      <xdr:colOff>0</xdr:colOff>
      <xdr:row>51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AE3AC5-8E6E-1D43-992F-223EAB1603B9}"/>
            </a:ext>
          </a:extLst>
        </xdr:cNvPr>
        <xdr:cNvSpPr txBox="1"/>
      </xdr:nvSpPr>
      <xdr:spPr>
        <a:xfrm>
          <a:off x="1651000" y="9347200"/>
          <a:ext cx="3759200" cy="1219200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GB" sz="1100"/>
        </a:p>
      </xdr:txBody>
    </xdr:sp>
    <xdr:clientData/>
  </xdr:twoCellAnchor>
  <xdr:oneCellAnchor>
    <xdr:from>
      <xdr:col>2</xdr:col>
      <xdr:colOff>647700</xdr:colOff>
      <xdr:row>47</xdr:row>
      <xdr:rowOff>158750</xdr:rowOff>
    </xdr:from>
    <xdr:ext cx="21700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9F51E4-6CD9-A848-81C3-7FC82B6FFB5A}"/>
                </a:ext>
              </a:extLst>
            </xdr:cNvPr>
            <xdr:cNvSpPr txBox="1"/>
          </xdr:nvSpPr>
          <xdr:spPr>
            <a:xfrm>
              <a:off x="2298700" y="9912350"/>
              <a:ext cx="21700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𝑅𝑒𝑠𝑖𝑑𝑢𝑎𝑙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𝑂𝑏𝑠𝑒𝑟𝑣𝑒𝑑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𝐸𝑥𝑝𝑒𝑐𝑡𝑒𝑑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9F51E4-6CD9-A848-81C3-7FC82B6FFB5A}"/>
                </a:ext>
              </a:extLst>
            </xdr:cNvPr>
            <xdr:cNvSpPr txBox="1"/>
          </xdr:nvSpPr>
          <xdr:spPr>
            <a:xfrm>
              <a:off x="2298700" y="9912350"/>
              <a:ext cx="21700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𝑅𝑒𝑠𝑖𝑑𝑢𝑎𝑙=𝑂𝑏𝑠𝑒𝑟𝑣𝑒𝑑 −𝐸𝑥𝑝𝑒𝑐𝑡𝑒𝑑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9</xdr:col>
      <xdr:colOff>0</xdr:colOff>
      <xdr:row>45</xdr:row>
      <xdr:rowOff>0</xdr:rowOff>
    </xdr:from>
    <xdr:to>
      <xdr:col>12</xdr:col>
      <xdr:colOff>876300</xdr:colOff>
      <xdr:row>51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C960A93-964D-2240-B863-E5C24F07B18C}"/>
            </a:ext>
          </a:extLst>
        </xdr:cNvPr>
        <xdr:cNvSpPr txBox="1"/>
      </xdr:nvSpPr>
      <xdr:spPr>
        <a:xfrm>
          <a:off x="8128000" y="9347200"/>
          <a:ext cx="3721100" cy="1219200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GB" sz="1100"/>
        </a:p>
      </xdr:txBody>
    </xdr:sp>
    <xdr:clientData/>
  </xdr:twoCellAnchor>
  <xdr:oneCellAnchor>
    <xdr:from>
      <xdr:col>9</xdr:col>
      <xdr:colOff>317500</xdr:colOff>
      <xdr:row>47</xdr:row>
      <xdr:rowOff>69850</xdr:rowOff>
    </xdr:from>
    <xdr:ext cx="2841291" cy="368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77C21BB-0271-6640-8196-2F0D440A0BD2}"/>
                </a:ext>
              </a:extLst>
            </xdr:cNvPr>
            <xdr:cNvSpPr txBox="1"/>
          </xdr:nvSpPr>
          <xdr:spPr>
            <a:xfrm>
              <a:off x="8445500" y="9823450"/>
              <a:ext cx="2841291" cy="368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𝐶𝑜𝑛𝑡𝑟𝑖𝑏𝑢𝑡𝑖𝑜𝑛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𝑂𝑏𝑠𝑒𝑟𝑣𝑒𝑑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𝐸𝑥𝑝𝑒𝑐𝑡𝑒𝑑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𝐸𝑥𝑝𝑒𝑐𝑡𝑒𝑑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77C21BB-0271-6640-8196-2F0D440A0BD2}"/>
                </a:ext>
              </a:extLst>
            </xdr:cNvPr>
            <xdr:cNvSpPr txBox="1"/>
          </xdr:nvSpPr>
          <xdr:spPr>
            <a:xfrm>
              <a:off x="8445500" y="9823450"/>
              <a:ext cx="2841291" cy="368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𝑋^2  𝐶𝑜𝑛𝑡𝑟𝑖𝑏𝑢𝑡𝑖𝑜𝑛=  〖(𝑂𝑏𝑠𝑒𝑟𝑣𝑒𝑑 −𝐸𝑥𝑝𝑒𝑐𝑡𝑒𝑑)〗^2/𝐸𝑥𝑝𝑒𝑐𝑡𝑒𝑑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2</xdr:col>
      <xdr:colOff>0</xdr:colOff>
      <xdr:row>22</xdr:row>
      <xdr:rowOff>12700</xdr:rowOff>
    </xdr:from>
    <xdr:to>
      <xdr:col>6</xdr:col>
      <xdr:colOff>0</xdr:colOff>
      <xdr:row>28</xdr:row>
      <xdr:rowOff>12700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18FAB05-DCAB-C348-B9C2-8332D709D6A0}"/>
            </a:ext>
          </a:extLst>
        </xdr:cNvPr>
        <xdr:cNvSpPr txBox="1"/>
      </xdr:nvSpPr>
      <xdr:spPr>
        <a:xfrm>
          <a:off x="1651000" y="4559300"/>
          <a:ext cx="3759200" cy="1219200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GB" sz="1100"/>
        </a:p>
      </xdr:txBody>
    </xdr:sp>
    <xdr:clientData/>
  </xdr:twoCellAnchor>
  <xdr:oneCellAnchor>
    <xdr:from>
      <xdr:col>2</xdr:col>
      <xdr:colOff>203200</xdr:colOff>
      <xdr:row>24</xdr:row>
      <xdr:rowOff>146050</xdr:rowOff>
    </xdr:from>
    <xdr:ext cx="3178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E716F5F-F1EC-CF45-B7F2-B935D9B3897D}"/>
                </a:ext>
              </a:extLst>
            </xdr:cNvPr>
            <xdr:cNvSpPr txBox="1"/>
          </xdr:nvSpPr>
          <xdr:spPr>
            <a:xfrm>
              <a:off x="1854200" y="5099050"/>
              <a:ext cx="317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𝐸𝑛𝑡𝑒𝑟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𝑡h𝑒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𝑜𝑏𝑠𝑒𝑟𝑣𝑒𝑑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𝑟𝑒𝑠𝑢𝑙𝑡𝑠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𝑓𝑟𝑜𝑚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𝑡h𝑒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𝑒𝑥𝑝𝑒𝑟𝑖𝑒𝑚𝑒𝑛𝑡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E716F5F-F1EC-CF45-B7F2-B935D9B3897D}"/>
                </a:ext>
              </a:extLst>
            </xdr:cNvPr>
            <xdr:cNvSpPr txBox="1"/>
          </xdr:nvSpPr>
          <xdr:spPr>
            <a:xfrm>
              <a:off x="1854200" y="5099050"/>
              <a:ext cx="317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𝐸𝑛𝑡𝑒𝑟 𝑡ℎ𝑒 𝑜𝑏𝑠𝑒𝑟𝑣𝑒𝑑 𝑟𝑒𝑠𝑢𝑙𝑡𝑠 𝑓𝑟𝑜𝑚 𝑡ℎ𝑒 𝑒𝑥𝑝𝑒𝑟𝑖𝑒𝑚𝑒𝑛𝑡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9</xdr:col>
      <xdr:colOff>0</xdr:colOff>
      <xdr:row>58</xdr:row>
      <xdr:rowOff>12700</xdr:rowOff>
    </xdr:from>
    <xdr:to>
      <xdr:col>12</xdr:col>
      <xdr:colOff>876300</xdr:colOff>
      <xdr:row>64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998C356-4F4B-C24E-A95F-9851317E497B}"/>
            </a:ext>
          </a:extLst>
        </xdr:cNvPr>
        <xdr:cNvSpPr txBox="1"/>
      </xdr:nvSpPr>
      <xdr:spPr>
        <a:xfrm>
          <a:off x="8128000" y="12128500"/>
          <a:ext cx="3721100" cy="1206500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GB" sz="1100"/>
        </a:p>
      </xdr:txBody>
    </xdr:sp>
    <xdr:clientData/>
  </xdr:twoCellAnchor>
  <xdr:twoCellAnchor>
    <xdr:from>
      <xdr:col>2</xdr:col>
      <xdr:colOff>0</xdr:colOff>
      <xdr:row>56</xdr:row>
      <xdr:rowOff>12700</xdr:rowOff>
    </xdr:from>
    <xdr:to>
      <xdr:col>6</xdr:col>
      <xdr:colOff>0</xdr:colOff>
      <xdr:row>64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C61C5F3-3E6D-2446-AB10-346D633AD9ED}"/>
            </a:ext>
          </a:extLst>
        </xdr:cNvPr>
        <xdr:cNvSpPr txBox="1"/>
      </xdr:nvSpPr>
      <xdr:spPr>
        <a:xfrm>
          <a:off x="1651000" y="11709400"/>
          <a:ext cx="3759200" cy="1625600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GB" sz="1100"/>
        </a:p>
      </xdr:txBody>
    </xdr:sp>
    <xdr:clientData/>
  </xdr:twoCellAnchor>
  <xdr:oneCellAnchor>
    <xdr:from>
      <xdr:col>2</xdr:col>
      <xdr:colOff>863600</xdr:colOff>
      <xdr:row>59</xdr:row>
      <xdr:rowOff>6350</xdr:rowOff>
    </xdr:from>
    <xdr:ext cx="2087495" cy="368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B60AAA0-D584-8041-A378-B6EC618B2A6C}"/>
                </a:ext>
              </a:extLst>
            </xdr:cNvPr>
            <xdr:cNvSpPr txBox="1"/>
          </xdr:nvSpPr>
          <xdr:spPr>
            <a:xfrm>
              <a:off x="2514600" y="12325350"/>
              <a:ext cx="2087495" cy="368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Σ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𝑂𝑏𝑠𝑒𝑟𝑣𝑒𝑑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𝐸𝑥𝑝𝑒𝑐𝑡𝑒𝑑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𝐸𝑥𝑝𝑒𝑐𝑡𝑒𝑑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B60AAA0-D584-8041-A378-B6EC618B2A6C}"/>
                </a:ext>
              </a:extLst>
            </xdr:cNvPr>
            <xdr:cNvSpPr txBox="1"/>
          </xdr:nvSpPr>
          <xdr:spPr>
            <a:xfrm>
              <a:off x="2514600" y="12325350"/>
              <a:ext cx="2087495" cy="368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𝑋^2= 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GB" sz="1100" b="0" i="0">
                  <a:latin typeface="Cambria Math" panose="02040503050406030204" pitchFamily="18" charset="0"/>
                </a:rPr>
                <a:t> 〖(𝑂𝑏𝑠𝑒𝑟𝑣𝑒𝑑 −𝐸𝑥𝑝𝑒𝑐𝑡𝑒𝑑)〗^2/𝐸𝑥𝑝𝑒𝑐𝑡𝑒𝑑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711200</xdr:colOff>
      <xdr:row>60</xdr:row>
      <xdr:rowOff>146050</xdr:rowOff>
    </xdr:from>
    <xdr:ext cx="23198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59D5433-8A4B-0744-B6AF-696DA2025555}"/>
                </a:ext>
              </a:extLst>
            </xdr:cNvPr>
            <xdr:cNvSpPr txBox="1"/>
          </xdr:nvSpPr>
          <xdr:spPr>
            <a:xfrm>
              <a:off x="8839200" y="12668250"/>
              <a:ext cx="23198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𝐷𝑂𝐹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𝑅𝑜𝑤𝑠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−1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𝐶𝑜𝑙𝑢𝑚𝑛𝑠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−1)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59D5433-8A4B-0744-B6AF-696DA2025555}"/>
                </a:ext>
              </a:extLst>
            </xdr:cNvPr>
            <xdr:cNvSpPr txBox="1"/>
          </xdr:nvSpPr>
          <xdr:spPr>
            <a:xfrm>
              <a:off x="8839200" y="12668250"/>
              <a:ext cx="23198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𝐷𝑂𝐹=(𝑅𝑜𝑤𝑠 −1)  𝑥 (𝐶𝑜𝑙𝑢𝑚𝑛𝑠 −1)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2</xdr:col>
      <xdr:colOff>0</xdr:colOff>
      <xdr:row>73</xdr:row>
      <xdr:rowOff>0</xdr:rowOff>
    </xdr:from>
    <xdr:to>
      <xdr:col>6</xdr:col>
      <xdr:colOff>901700</xdr:colOff>
      <xdr:row>89</xdr:row>
      <xdr:rowOff>50800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01DB259-247E-A949-918C-869E284FFB5F}"/>
            </a:ext>
          </a:extLst>
        </xdr:cNvPr>
        <xdr:cNvSpPr txBox="1"/>
      </xdr:nvSpPr>
      <xdr:spPr>
        <a:xfrm>
          <a:off x="1651000" y="15201900"/>
          <a:ext cx="4660900" cy="3302000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GB" sz="1100"/>
        </a:p>
      </xdr:txBody>
    </xdr:sp>
    <xdr:clientData/>
  </xdr:twoCellAnchor>
  <xdr:twoCellAnchor>
    <xdr:from>
      <xdr:col>9</xdr:col>
      <xdr:colOff>0</xdr:colOff>
      <xdr:row>32</xdr:row>
      <xdr:rowOff>12700</xdr:rowOff>
    </xdr:from>
    <xdr:to>
      <xdr:col>13</xdr:col>
      <xdr:colOff>0</xdr:colOff>
      <xdr:row>37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C2454E5-1AA1-E440-8698-39EB94BA4AB3}"/>
            </a:ext>
          </a:extLst>
        </xdr:cNvPr>
        <xdr:cNvSpPr txBox="1"/>
      </xdr:nvSpPr>
      <xdr:spPr>
        <a:xfrm>
          <a:off x="8128000" y="6629400"/>
          <a:ext cx="3733800" cy="1003300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GB" sz="1100"/>
        </a:p>
      </xdr:txBody>
    </xdr:sp>
    <xdr:clientData/>
  </xdr:twoCellAnchor>
  <xdr:oneCellAnchor>
    <xdr:from>
      <xdr:col>9</xdr:col>
      <xdr:colOff>266700</xdr:colOff>
      <xdr:row>33</xdr:row>
      <xdr:rowOff>133350</xdr:rowOff>
    </xdr:from>
    <xdr:ext cx="3243388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FEC69C4-1072-A346-A984-20BD48FA5879}"/>
                </a:ext>
              </a:extLst>
            </xdr:cNvPr>
            <xdr:cNvSpPr txBox="1"/>
          </xdr:nvSpPr>
          <xdr:spPr>
            <a:xfrm>
              <a:off x="8394700" y="6953250"/>
              <a:ext cx="324338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𝑇h𝑒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𝐶h𝑖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𝑆𝑞𝑢𝑎𝑟𝑒𝑑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𝑡𝑒𝑠𝑡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𝑠h𝑜𝑢𝑙𝑑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𝑏𝑒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𝑢𝑠𝑒𝑑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𝑜𝑛𝑙𝑦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𝑤h𝑒𝑛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𝑎𝑙𝑙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𝐸𝑥𝑝𝑒𝑐𝑡𝑒𝑑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𝑣𝑎𝑙𝑢𝑒𝑠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𝑎𝑟𝑒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𝑔𝑟𝑒𝑎𝑡𝑒𝑟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𝑡h𝑎𝑛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𝑜𝑟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𝑒𝑞𝑢𝑎𝑙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5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FEC69C4-1072-A346-A984-20BD48FA5879}"/>
                </a:ext>
              </a:extLst>
            </xdr:cNvPr>
            <xdr:cNvSpPr txBox="1"/>
          </xdr:nvSpPr>
          <xdr:spPr>
            <a:xfrm>
              <a:off x="8394700" y="6953250"/>
              <a:ext cx="324338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𝑇ℎ𝑒 𝐶ℎ𝑖 𝑆𝑞𝑢𝑎𝑟𝑒𝑑 𝑡𝑒𝑠𝑡 𝑠ℎ𝑜𝑢𝑙𝑑 𝑏𝑒 𝑢𝑠𝑒𝑑 𝑜𝑛𝑙𝑦 𝑤ℎ𝑒𝑛 𝑎𝑙𝑙 </a:t>
              </a:r>
              <a:br>
                <a:rPr lang="en-GB" sz="1100" b="0" i="1">
                  <a:latin typeface="Cambria Math" panose="02040503050406030204" pitchFamily="18" charset="0"/>
                </a:rPr>
              </a:br>
              <a:r>
                <a:rPr lang="en-GB" sz="1100" b="0" i="0">
                  <a:latin typeface="Cambria Math" panose="02040503050406030204" pitchFamily="18" charset="0"/>
                </a:rPr>
                <a:t>𝐸𝑥𝑝𝑒𝑐𝑡𝑒𝑑 𝑣𝑎𝑙𝑢𝑒𝑠 𝑎𝑟𝑒 𝑔𝑟𝑒𝑎𝑡𝑒𝑟 𝑡ℎ𝑎𝑛 𝑜𝑟 𝑒𝑞𝑢𝑎𝑙 𝑡𝑜 5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2</xdr:col>
      <xdr:colOff>0</xdr:colOff>
      <xdr:row>7</xdr:row>
      <xdr:rowOff>12700</xdr:rowOff>
    </xdr:from>
    <xdr:to>
      <xdr:col>12</xdr:col>
      <xdr:colOff>876300</xdr:colOff>
      <xdr:row>13</xdr:row>
      <xdr:rowOff>12700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41B7C84-4CAC-8E42-90D6-88D83678E6EA}"/>
            </a:ext>
          </a:extLst>
        </xdr:cNvPr>
        <xdr:cNvSpPr txBox="1"/>
      </xdr:nvSpPr>
      <xdr:spPr>
        <a:xfrm>
          <a:off x="1651000" y="1460500"/>
          <a:ext cx="10198100" cy="1219200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GB" sz="1100"/>
        </a:p>
      </xdr:txBody>
    </xdr:sp>
    <xdr:clientData/>
  </xdr:twoCellAnchor>
  <xdr:oneCellAnchor>
    <xdr:from>
      <xdr:col>2</xdr:col>
      <xdr:colOff>342900</xdr:colOff>
      <xdr:row>7</xdr:row>
      <xdr:rowOff>146050</xdr:rowOff>
    </xdr:from>
    <xdr:ext cx="482093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7C175C5-33CD-BF43-9B25-C8EBC77F861F}"/>
                </a:ext>
              </a:extLst>
            </xdr:cNvPr>
            <xdr:cNvSpPr txBox="1"/>
          </xdr:nvSpPr>
          <xdr:spPr>
            <a:xfrm>
              <a:off x="1993900" y="1593850"/>
              <a:ext cx="482093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𝑇h𝑒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𝑣𝑎𝑟𝑖𝑎𝑏𝑙𝑒𝑠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𝑎𝑟𝑒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𝑖𝑛𝑑𝑒𝑝𝑒𝑛𝑑𝑒𝑛𝑡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;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𝑛𝑜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𝑎𝑠𝑠𝑜𝑐𝑖𝑎𝑡𝑖𝑜𝑛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𝑏𝑒𝑡𝑤𝑒𝑒𝑛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𝑣𝑎𝑟𝑖𝑎𝑏𝑙𝑒𝑠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𝑒𝑥𝑖𝑠𝑡𝑠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7C175C5-33CD-BF43-9B25-C8EBC77F861F}"/>
                </a:ext>
              </a:extLst>
            </xdr:cNvPr>
            <xdr:cNvSpPr txBox="1"/>
          </xdr:nvSpPr>
          <xdr:spPr>
            <a:xfrm>
              <a:off x="1993900" y="1593850"/>
              <a:ext cx="482093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𝐻_0:𝑇ℎ𝑒 𝑣𝑎𝑟𝑖𝑎𝑏𝑙𝑒𝑠 𝑎𝑟𝑒 𝑖𝑛𝑑𝑒𝑝𝑒𝑛𝑑𝑒𝑛𝑡;𝑛𝑜 𝑎𝑠𝑠𝑜𝑐𝑖𝑎𝑡𝑖𝑜𝑛 𝑏𝑒𝑡𝑤𝑒𝑒𝑛 𝑣𝑎𝑟𝑖𝑎𝑏𝑙𝑒𝑠 𝑒𝑥𝑖𝑠𝑡𝑠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355600</xdr:colOff>
      <xdr:row>8</xdr:row>
      <xdr:rowOff>146050</xdr:rowOff>
    </xdr:from>
    <xdr:ext cx="6876113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7236A90-574F-9C45-8B62-0F7D5F99540B}"/>
                </a:ext>
              </a:extLst>
            </xdr:cNvPr>
            <xdr:cNvSpPr txBox="1"/>
          </xdr:nvSpPr>
          <xdr:spPr>
            <a:xfrm>
              <a:off x="2006600" y="1797050"/>
              <a:ext cx="687611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𝑇h𝑒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𝑣𝑎𝑟𝑖𝑎𝑏𝑙𝑒𝑠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𝑎𝑟𝑒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𝑛𝑜𝑡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𝑖𝑛𝑑𝑒𝑝𝑒𝑛𝑑𝑒𝑛𝑡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;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𝑎𝑠𝑠𝑜𝑐𝑖𝑎𝑡𝑖𝑜𝑛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𝑏𝑒𝑡𝑤𝑒𝑒𝑛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𝑣𝑎𝑟𝑖𝑎𝑏𝑙𝑒𝑠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𝑒𝑥𝑖𝑠𝑡𝑠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𝑎𝑛𝑑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𝑣𝑎𝑟𝑖𝑎𝑏𝑙𝑒𝑠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𝑎𝑟𝑒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𝑑𝑒𝑝𝑒𝑛𝑑𝑒𝑛𝑡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7236A90-574F-9C45-8B62-0F7D5F99540B}"/>
                </a:ext>
              </a:extLst>
            </xdr:cNvPr>
            <xdr:cNvSpPr txBox="1"/>
          </xdr:nvSpPr>
          <xdr:spPr>
            <a:xfrm>
              <a:off x="2006600" y="1797050"/>
              <a:ext cx="687611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𝐻_1:𝑇ℎ𝑒 𝑣𝑎𝑟𝑖𝑎𝑏𝑙𝑒𝑠 𝑎𝑟𝑒 𝑛𝑜𝑡 𝑖𝑛𝑑𝑒𝑝𝑒𝑛𝑑𝑒𝑛𝑡;𝑎𝑛 𝑎𝑠𝑠𝑜𝑐𝑖𝑎𝑡𝑖𝑜𝑛 𝑏𝑒𝑡𝑤𝑒𝑒𝑛 𝑣𝑎𝑟𝑖𝑎𝑏𝑙𝑒𝑠 𝑒𝑥𝑖𝑠𝑡𝑠 𝑎𝑛𝑑 𝑣𝑎𝑟𝑖𝑎𝑏𝑙𝑒𝑠 𝑎𝑟𝑒 𝑑𝑒𝑝𝑒𝑛𝑑𝑒𝑛𝑡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381000</xdr:colOff>
      <xdr:row>9</xdr:row>
      <xdr:rowOff>171450</xdr:rowOff>
    </xdr:from>
    <xdr:ext cx="45358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DA750C2-C48E-CB4C-A5E0-05206A98618F}"/>
                </a:ext>
              </a:extLst>
            </xdr:cNvPr>
            <xdr:cNvSpPr txBox="1"/>
          </xdr:nvSpPr>
          <xdr:spPr>
            <a:xfrm>
              <a:off x="2032000" y="2025650"/>
              <a:ext cx="4535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DA750C2-C48E-CB4C-A5E0-05206A98618F}"/>
                </a:ext>
              </a:extLst>
            </xdr:cNvPr>
            <xdr:cNvSpPr txBox="1"/>
          </xdr:nvSpPr>
          <xdr:spPr>
            <a:xfrm>
              <a:off x="2032000" y="2025650"/>
              <a:ext cx="4535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𝐻_0=0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381000</xdr:colOff>
      <xdr:row>10</xdr:row>
      <xdr:rowOff>158750</xdr:rowOff>
    </xdr:from>
    <xdr:ext cx="45031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ED33682F-1562-9442-A82D-BF4AB61DFC53}"/>
                </a:ext>
              </a:extLst>
            </xdr:cNvPr>
            <xdr:cNvSpPr txBox="1"/>
          </xdr:nvSpPr>
          <xdr:spPr>
            <a:xfrm>
              <a:off x="2032000" y="2216150"/>
              <a:ext cx="45031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ED33682F-1562-9442-A82D-BF4AB61DFC53}"/>
                </a:ext>
              </a:extLst>
            </xdr:cNvPr>
            <xdr:cNvSpPr txBox="1"/>
          </xdr:nvSpPr>
          <xdr:spPr>
            <a:xfrm>
              <a:off x="2032000" y="2216150"/>
              <a:ext cx="45031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𝐻_1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n-GB" sz="1100" b="0" i="0">
                  <a:latin typeface="Cambria Math" panose="02040503050406030204" pitchFamily="18" charset="0"/>
                </a:rPr>
                <a:t>0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2</xdr:col>
      <xdr:colOff>0</xdr:colOff>
      <xdr:row>94</xdr:row>
      <xdr:rowOff>0</xdr:rowOff>
    </xdr:from>
    <xdr:to>
      <xdr:col>6</xdr:col>
      <xdr:colOff>901700</xdr:colOff>
      <xdr:row>99</xdr:row>
      <xdr:rowOff>190500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E3F1100-C379-DB42-949F-3614C3615234}"/>
            </a:ext>
          </a:extLst>
        </xdr:cNvPr>
        <xdr:cNvSpPr txBox="1"/>
      </xdr:nvSpPr>
      <xdr:spPr>
        <a:xfrm>
          <a:off x="1651000" y="19507200"/>
          <a:ext cx="4660900" cy="1206500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GB" sz="1100"/>
        </a:p>
      </xdr:txBody>
    </xdr:sp>
    <xdr:clientData/>
  </xdr:twoCellAnchor>
  <xdr:twoCellAnchor editAs="oneCell">
    <xdr:from>
      <xdr:col>2</xdr:col>
      <xdr:colOff>723901</xdr:colOff>
      <xdr:row>94</xdr:row>
      <xdr:rowOff>76200</xdr:rowOff>
    </xdr:from>
    <xdr:to>
      <xdr:col>6</xdr:col>
      <xdr:colOff>1</xdr:colOff>
      <xdr:row>99</xdr:row>
      <xdr:rowOff>80328</xdr:rowOff>
    </xdr:to>
    <xdr:pic>
      <xdr:nvPicPr>
        <xdr:cNvPr id="23" name="Picture 22" descr="Statistics 1060: Hypothesis Testing">
          <a:extLst>
            <a:ext uri="{FF2B5EF4-FFF2-40B4-BE49-F238E27FC236}">
              <a16:creationId xmlns:a16="http://schemas.microsoft.com/office/drawing/2014/main" id="{B08F031D-3297-D845-95B4-BE076713F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901" y="19583400"/>
          <a:ext cx="3035300" cy="1020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914400</xdr:colOff>
      <xdr:row>73</xdr:row>
      <xdr:rowOff>63500</xdr:rowOff>
    </xdr:from>
    <xdr:to>
      <xdr:col>4</xdr:col>
      <xdr:colOff>812800</xdr:colOff>
      <xdr:row>75</xdr:row>
      <xdr:rowOff>152400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679A28CE-3EFC-2D49-8E9A-13BB1A83FC90}"/>
            </a:ext>
          </a:extLst>
        </xdr:cNvPr>
        <xdr:cNvSpPr/>
      </xdr:nvSpPr>
      <xdr:spPr>
        <a:xfrm>
          <a:off x="3479800" y="15265400"/>
          <a:ext cx="1041400" cy="4953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chemeClr val="tx1"/>
              </a:solidFill>
            </a:rPr>
            <a:t>Set</a:t>
          </a:r>
          <a:r>
            <a:rPr lang="en-GB" sz="1100" baseline="0">
              <a:solidFill>
                <a:schemeClr val="tx1"/>
              </a:solidFill>
            </a:rPr>
            <a:t> up Hypothesis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914400</xdr:colOff>
      <xdr:row>76</xdr:row>
      <xdr:rowOff>190500</xdr:rowOff>
    </xdr:from>
    <xdr:to>
      <xdr:col>4</xdr:col>
      <xdr:colOff>812800</xdr:colOff>
      <xdr:row>79</xdr:row>
      <xdr:rowOff>76200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5731FFB-E0AE-3D46-A838-818B0D750C98}"/>
            </a:ext>
          </a:extLst>
        </xdr:cNvPr>
        <xdr:cNvSpPr/>
      </xdr:nvSpPr>
      <xdr:spPr>
        <a:xfrm>
          <a:off x="3479800" y="16002000"/>
          <a:ext cx="1041400" cy="4953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chemeClr val="tx1"/>
              </a:solidFill>
            </a:rPr>
            <a:t>Find Test Statistic</a:t>
          </a:r>
        </a:p>
      </xdr:txBody>
    </xdr:sp>
    <xdr:clientData/>
  </xdr:twoCellAnchor>
  <xdr:twoCellAnchor>
    <xdr:from>
      <xdr:col>2</xdr:col>
      <xdr:colOff>342900</xdr:colOff>
      <xdr:row>80</xdr:row>
      <xdr:rowOff>152400</xdr:rowOff>
    </xdr:from>
    <xdr:to>
      <xdr:col>3</xdr:col>
      <xdr:colOff>469900</xdr:colOff>
      <xdr:row>83</xdr:row>
      <xdr:rowOff>38100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B302E787-91EE-DD40-8722-73467B2599A4}"/>
            </a:ext>
          </a:extLst>
        </xdr:cNvPr>
        <xdr:cNvSpPr/>
      </xdr:nvSpPr>
      <xdr:spPr>
        <a:xfrm>
          <a:off x="1993900" y="16776700"/>
          <a:ext cx="1041400" cy="4953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chemeClr val="tx1"/>
              </a:solidFill>
            </a:rPr>
            <a:t>X2 &lt; CV5</a:t>
          </a:r>
        </a:p>
      </xdr:txBody>
    </xdr:sp>
    <xdr:clientData/>
  </xdr:twoCellAnchor>
  <xdr:twoCellAnchor>
    <xdr:from>
      <xdr:col>3</xdr:col>
      <xdr:colOff>914400</xdr:colOff>
      <xdr:row>80</xdr:row>
      <xdr:rowOff>152400</xdr:rowOff>
    </xdr:from>
    <xdr:to>
      <xdr:col>4</xdr:col>
      <xdr:colOff>812800</xdr:colOff>
      <xdr:row>83</xdr:row>
      <xdr:rowOff>38100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64A6EADC-E6EC-B846-8A0E-08D2E02014D7}"/>
            </a:ext>
          </a:extLst>
        </xdr:cNvPr>
        <xdr:cNvSpPr/>
      </xdr:nvSpPr>
      <xdr:spPr>
        <a:xfrm>
          <a:off x="3479800" y="16776700"/>
          <a:ext cx="1041400" cy="4953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chemeClr val="tx1"/>
              </a:solidFill>
            </a:rPr>
            <a:t>CV5 &lt; X2 &lt; CV1</a:t>
          </a:r>
        </a:p>
      </xdr:txBody>
    </xdr:sp>
    <xdr:clientData/>
  </xdr:twoCellAnchor>
  <xdr:twoCellAnchor>
    <xdr:from>
      <xdr:col>5</xdr:col>
      <xdr:colOff>419100</xdr:colOff>
      <xdr:row>80</xdr:row>
      <xdr:rowOff>139700</xdr:rowOff>
    </xdr:from>
    <xdr:to>
      <xdr:col>6</xdr:col>
      <xdr:colOff>635000</xdr:colOff>
      <xdr:row>83</xdr:row>
      <xdr:rowOff>25400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21EB5C64-1AC3-0B4A-AB0A-92FD738D4341}"/>
            </a:ext>
          </a:extLst>
        </xdr:cNvPr>
        <xdr:cNvSpPr/>
      </xdr:nvSpPr>
      <xdr:spPr>
        <a:xfrm>
          <a:off x="5003800" y="16764000"/>
          <a:ext cx="1041400" cy="4953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chemeClr val="tx1"/>
              </a:solidFill>
            </a:rPr>
            <a:t>X2 &gt; CV1</a:t>
          </a:r>
        </a:p>
      </xdr:txBody>
    </xdr:sp>
    <xdr:clientData/>
  </xdr:twoCellAnchor>
  <xdr:twoCellAnchor>
    <xdr:from>
      <xdr:col>4</xdr:col>
      <xdr:colOff>292100</xdr:colOff>
      <xdr:row>75</xdr:row>
      <xdr:rowOff>152400</xdr:rowOff>
    </xdr:from>
    <xdr:to>
      <xdr:col>4</xdr:col>
      <xdr:colOff>292100</xdr:colOff>
      <xdr:row>76</xdr:row>
      <xdr:rowOff>190500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DC98DDFD-20C3-4941-BFDC-5AE37A1CBE02}"/>
            </a:ext>
          </a:extLst>
        </xdr:cNvPr>
        <xdr:cNvCxnSpPr>
          <a:stCxn id="25" idx="2"/>
          <a:endCxn id="26" idx="0"/>
        </xdr:cNvCxnSpPr>
      </xdr:nvCxnSpPr>
      <xdr:spPr>
        <a:xfrm>
          <a:off x="4000500" y="15760700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292100</xdr:colOff>
      <xdr:row>79</xdr:row>
      <xdr:rowOff>76200</xdr:rowOff>
    </xdr:from>
    <xdr:to>
      <xdr:col>4</xdr:col>
      <xdr:colOff>292100</xdr:colOff>
      <xdr:row>80</xdr:row>
      <xdr:rowOff>152400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1A3CB99D-4AB7-F74D-A68D-6AB4BBA68F95}"/>
            </a:ext>
          </a:extLst>
        </xdr:cNvPr>
        <xdr:cNvCxnSpPr>
          <a:stCxn id="26" idx="2"/>
          <a:endCxn id="28" idx="0"/>
        </xdr:cNvCxnSpPr>
      </xdr:nvCxnSpPr>
      <xdr:spPr>
        <a:xfrm>
          <a:off x="4000500" y="16497300"/>
          <a:ext cx="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812800</xdr:colOff>
      <xdr:row>78</xdr:row>
      <xdr:rowOff>31750</xdr:rowOff>
    </xdr:from>
    <xdr:to>
      <xdr:col>6</xdr:col>
      <xdr:colOff>114300</xdr:colOff>
      <xdr:row>80</xdr:row>
      <xdr:rowOff>139700</xdr:rowOff>
    </xdr:to>
    <xdr:cxnSp macro="">
      <xdr:nvCxnSpPr>
        <xdr:cNvPr id="32" name="Elbow Connector 31">
          <a:extLst>
            <a:ext uri="{FF2B5EF4-FFF2-40B4-BE49-F238E27FC236}">
              <a16:creationId xmlns:a16="http://schemas.microsoft.com/office/drawing/2014/main" id="{5469A896-221E-8449-BB0C-EFE645AE7E69}"/>
            </a:ext>
          </a:extLst>
        </xdr:cNvPr>
        <xdr:cNvCxnSpPr>
          <a:stCxn id="26" idx="3"/>
          <a:endCxn id="29" idx="0"/>
        </xdr:cNvCxnSpPr>
      </xdr:nvCxnSpPr>
      <xdr:spPr>
        <a:xfrm>
          <a:off x="4521200" y="16249650"/>
          <a:ext cx="1003300" cy="5143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863600</xdr:colOff>
      <xdr:row>78</xdr:row>
      <xdr:rowOff>31750</xdr:rowOff>
    </xdr:from>
    <xdr:to>
      <xdr:col>3</xdr:col>
      <xdr:colOff>914400</xdr:colOff>
      <xdr:row>80</xdr:row>
      <xdr:rowOff>152400</xdr:rowOff>
    </xdr:to>
    <xdr:cxnSp macro="">
      <xdr:nvCxnSpPr>
        <xdr:cNvPr id="33" name="Elbow Connector 32">
          <a:extLst>
            <a:ext uri="{FF2B5EF4-FFF2-40B4-BE49-F238E27FC236}">
              <a16:creationId xmlns:a16="http://schemas.microsoft.com/office/drawing/2014/main" id="{6D38B606-AAC7-2344-91FE-39E96218A214}"/>
            </a:ext>
          </a:extLst>
        </xdr:cNvPr>
        <xdr:cNvCxnSpPr>
          <a:stCxn id="26" idx="1"/>
          <a:endCxn id="27" idx="0"/>
        </xdr:cNvCxnSpPr>
      </xdr:nvCxnSpPr>
      <xdr:spPr>
        <a:xfrm rot="10800000" flipV="1">
          <a:off x="2514600" y="16249650"/>
          <a:ext cx="965200" cy="5270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84</xdr:row>
      <xdr:rowOff>76200</xdr:rowOff>
    </xdr:from>
    <xdr:to>
      <xdr:col>3</xdr:col>
      <xdr:colOff>482600</xdr:colOff>
      <xdr:row>87</xdr:row>
      <xdr:rowOff>63500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7B3F1603-454D-5F40-8D63-871314531221}"/>
            </a:ext>
          </a:extLst>
        </xdr:cNvPr>
        <xdr:cNvSpPr/>
      </xdr:nvSpPr>
      <xdr:spPr>
        <a:xfrm>
          <a:off x="2006600" y="17513300"/>
          <a:ext cx="1041400" cy="596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900">
              <a:solidFill>
                <a:schemeClr val="tx1"/>
              </a:solidFill>
            </a:rPr>
            <a:t>Do not reject H0 at 5% signifance level</a:t>
          </a:r>
        </a:p>
      </xdr:txBody>
    </xdr:sp>
    <xdr:clientData/>
  </xdr:twoCellAnchor>
  <xdr:twoCellAnchor>
    <xdr:from>
      <xdr:col>3</xdr:col>
      <xdr:colOff>914400</xdr:colOff>
      <xdr:row>84</xdr:row>
      <xdr:rowOff>76200</xdr:rowOff>
    </xdr:from>
    <xdr:to>
      <xdr:col>4</xdr:col>
      <xdr:colOff>812800</xdr:colOff>
      <xdr:row>87</xdr:row>
      <xdr:rowOff>63500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1CDADE2A-79D4-B84E-B18E-F1BCA4261057}"/>
            </a:ext>
          </a:extLst>
        </xdr:cNvPr>
        <xdr:cNvSpPr/>
      </xdr:nvSpPr>
      <xdr:spPr>
        <a:xfrm>
          <a:off x="3479800" y="17513300"/>
          <a:ext cx="1041400" cy="596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900">
              <a:solidFill>
                <a:schemeClr val="tx1"/>
              </a:solidFill>
            </a:rPr>
            <a:t>Reject H0 at 5%,</a:t>
          </a:r>
          <a:r>
            <a:rPr lang="en-GB" sz="900" baseline="0">
              <a:solidFill>
                <a:schemeClr val="tx1"/>
              </a:solidFill>
            </a:rPr>
            <a:t> do not reject H0 at 1%</a:t>
          </a:r>
          <a:endParaRPr lang="en-GB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419100</xdr:colOff>
      <xdr:row>84</xdr:row>
      <xdr:rowOff>76200</xdr:rowOff>
    </xdr:from>
    <xdr:to>
      <xdr:col>6</xdr:col>
      <xdr:colOff>635000</xdr:colOff>
      <xdr:row>87</xdr:row>
      <xdr:rowOff>63500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ED8C4F9B-909D-534B-A745-3F51C33FEA26}"/>
            </a:ext>
          </a:extLst>
        </xdr:cNvPr>
        <xdr:cNvSpPr/>
      </xdr:nvSpPr>
      <xdr:spPr>
        <a:xfrm>
          <a:off x="5003800" y="17513300"/>
          <a:ext cx="1041400" cy="596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900">
              <a:solidFill>
                <a:schemeClr val="tx1"/>
              </a:solidFill>
            </a:rPr>
            <a:t>Reject</a:t>
          </a:r>
          <a:r>
            <a:rPr lang="en-GB" sz="900" baseline="0">
              <a:solidFill>
                <a:schemeClr val="tx1"/>
              </a:solidFill>
            </a:rPr>
            <a:t> H0 at 1% signifiance level</a:t>
          </a:r>
          <a:endParaRPr lang="en-GB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292100</xdr:colOff>
      <xdr:row>83</xdr:row>
      <xdr:rowOff>38100</xdr:rowOff>
    </xdr:from>
    <xdr:to>
      <xdr:col>4</xdr:col>
      <xdr:colOff>292100</xdr:colOff>
      <xdr:row>84</xdr:row>
      <xdr:rowOff>76200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C933453-27F0-FB40-A447-8807B724A3DD}"/>
            </a:ext>
          </a:extLst>
        </xdr:cNvPr>
        <xdr:cNvCxnSpPr>
          <a:stCxn id="28" idx="2"/>
          <a:endCxn id="35" idx="0"/>
        </xdr:cNvCxnSpPr>
      </xdr:nvCxnSpPr>
      <xdr:spPr>
        <a:xfrm>
          <a:off x="4000500" y="17272000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83</xdr:row>
      <xdr:rowOff>25400</xdr:rowOff>
    </xdr:from>
    <xdr:to>
      <xdr:col>6</xdr:col>
      <xdr:colOff>114300</xdr:colOff>
      <xdr:row>84</xdr:row>
      <xdr:rowOff>76200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AA9F1AA-F45A-164D-8903-70C0E83034AF}"/>
            </a:ext>
          </a:extLst>
        </xdr:cNvPr>
        <xdr:cNvCxnSpPr>
          <a:stCxn id="29" idx="2"/>
          <a:endCxn id="36" idx="0"/>
        </xdr:cNvCxnSpPr>
      </xdr:nvCxnSpPr>
      <xdr:spPr>
        <a:xfrm>
          <a:off x="5524500" y="17259300"/>
          <a:ext cx="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863600</xdr:colOff>
      <xdr:row>83</xdr:row>
      <xdr:rowOff>38100</xdr:rowOff>
    </xdr:from>
    <xdr:to>
      <xdr:col>2</xdr:col>
      <xdr:colOff>876300</xdr:colOff>
      <xdr:row>84</xdr:row>
      <xdr:rowOff>76200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ED5283DF-5D05-C94A-AF4E-60568C3D543F}"/>
            </a:ext>
          </a:extLst>
        </xdr:cNvPr>
        <xdr:cNvCxnSpPr>
          <a:stCxn id="27" idx="2"/>
          <a:endCxn id="34" idx="0"/>
        </xdr:cNvCxnSpPr>
      </xdr:nvCxnSpPr>
      <xdr:spPr>
        <a:xfrm>
          <a:off x="2514600" y="17272000"/>
          <a:ext cx="1270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5087A-CD8C-EA61-B11E-2080034FD8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D812B-C795-FEB4-20B1-A8747B3E1F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BDE8CC-E5B8-604F-B7B5-2AD6FD992A40}" name="Table278" displayName="Table278" ref="D18:F22" totalsRowCount="1" headerRowDxfId="8" headerRowBorderDxfId="7" tableBorderDxfId="6">
  <autoFilter ref="D18:F21" xr:uid="{FFBDE8CC-E5B8-604F-B7B5-2AD6FD992A40}"/>
  <tableColumns count="3">
    <tableColumn id="1" xr3:uid="{13A29D31-1EEE-3C40-B32F-C4A9D7BE9F32}" name="Not Damaged" totalsRowFunction="sum" dataDxfId="5"/>
    <tableColumn id="2" xr3:uid="{FE205EEA-9A5C-5D49-A810-00A0EFB87F92}" name="Damaged" totalsRowFunction="sum" dataDxfId="4"/>
    <tableColumn id="3" xr3:uid="{AC9B1A06-F8C8-4447-BCDD-751C63E828D7}" name="Total" totalsRowFunction="sum" dataDxfId="3">
      <calculatedColumnFormula>SUM(Table278[[#This Row],[Not Damaged]:[Damaged]])</calculatedColumnFormula>
    </tableColumn>
  </tableColumns>
  <tableStyleInfo name="TableStyleLight15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5DD064-674A-5F4C-B634-1EFBF4DB10C6}" name="CriticalValues" displayName="CriticalValues" ref="A1:F102" totalsRowShown="0" headerRowDxfId="2">
  <autoFilter ref="A1:F102" xr:uid="{E45DD064-674A-5F4C-B634-1EFBF4DB10C6}"/>
  <tableColumns count="6">
    <tableColumn id="1" xr3:uid="{CD856AF7-84AA-3540-AC4B-A2A423DF7C3B}" name="ν" dataDxfId="1"/>
    <tableColumn id="2" xr3:uid="{F65FCDF7-E0C3-D844-9ECC-9E1782B9C08A}" name="0.9"/>
    <tableColumn id="3" xr3:uid="{BFE34619-C14D-EF4E-B036-C8A87BB51381}" name="0.95"/>
    <tableColumn id="4" xr3:uid="{0C7369F6-8698-DF44-A6B8-6E920160A351}" name="0.975"/>
    <tableColumn id="5" xr3:uid="{95FF4E13-ACDD-894F-841B-2E168CBA0E25}" name="0.99"/>
    <tableColumn id="6" xr3:uid="{596F69F3-9A29-C142-9053-3308CE90CEAC}" name="0.999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6EE292-ADAE-0F41-BEEB-94CB401D935D}" name="PValues" displayName="PValues" ref="A1:F101" totalsRowShown="0">
  <autoFilter ref="A1:F101" xr:uid="{046EE292-ADAE-0F41-BEEB-94CB401D935D}"/>
  <tableColumns count="6">
    <tableColumn id="1" xr3:uid="{4AD99500-771C-B447-B425-955BA3E2F573}" name="ν" dataDxfId="0"/>
    <tableColumn id="2" xr3:uid="{0AC075A5-D75B-B645-9903-841260AB8D53}" name="0.1"/>
    <tableColumn id="3" xr3:uid="{F70BFCA8-2B66-A84E-B0F8-DC3DD544A83A}" name="0.05"/>
    <tableColumn id="4" xr3:uid="{622491AB-1D5C-9F49-B3A9-61191E97DDF5}" name="0.025"/>
    <tableColumn id="5" xr3:uid="{C6294D7C-4241-4945-A786-46DA53ECAF80}" name="0.01"/>
    <tableColumn id="6" xr3:uid="{24A0FF7B-F7AA-7041-8D8E-F94DB9ED2E54}" name="0.00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E65F-B5B0-AA41-9A11-052DE0288DE1}">
  <dimension ref="A1:N94"/>
  <sheetViews>
    <sheetView tabSelected="1" topLeftCell="B102" zoomScale="150" zoomScaleNormal="150" workbookViewId="0">
      <selection activeCell="G19" sqref="G19"/>
    </sheetView>
  </sheetViews>
  <sheetFormatPr baseColWidth="10" defaultRowHeight="16" x14ac:dyDescent="0.2"/>
  <cols>
    <col min="3" max="3" width="12" bestFit="1" customWidth="1"/>
    <col min="4" max="4" width="15" customWidth="1"/>
    <col min="5" max="5" width="11.5" customWidth="1"/>
    <col min="7" max="7" width="12" customWidth="1"/>
    <col min="8" max="8" width="12" bestFit="1" customWidth="1"/>
    <col min="9" max="9" width="12.1640625" bestFit="1" customWidth="1"/>
    <col min="10" max="10" width="12" bestFit="1" customWidth="1"/>
    <col min="11" max="12" width="12.6640625" bestFit="1" customWidth="1"/>
    <col min="13" max="13" width="11" customWidth="1"/>
  </cols>
  <sheetData>
    <row r="1" spans="1:14" x14ac:dyDescent="0.2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4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4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</row>
    <row r="6" spans="1:14" ht="17" thickBot="1" x14ac:dyDescent="0.25"/>
    <row r="7" spans="1:14" ht="17" thickBot="1" x14ac:dyDescent="0.25">
      <c r="C7" s="38" t="s">
        <v>0</v>
      </c>
      <c r="D7" s="39"/>
      <c r="E7" s="39"/>
      <c r="F7" s="39"/>
      <c r="G7" s="39"/>
      <c r="H7" s="39"/>
      <c r="I7" s="39"/>
      <c r="J7" s="39"/>
      <c r="K7" s="39"/>
      <c r="L7" s="39"/>
      <c r="M7" s="40"/>
    </row>
    <row r="16" spans="1:14" ht="17" thickBot="1" x14ac:dyDescent="0.25"/>
    <row r="17" spans="3:13" ht="17" thickBot="1" x14ac:dyDescent="0.25">
      <c r="C17" s="38" t="s">
        <v>1</v>
      </c>
      <c r="D17" s="39"/>
      <c r="E17" s="39"/>
      <c r="F17" s="40"/>
      <c r="J17" s="38" t="s">
        <v>2</v>
      </c>
      <c r="K17" s="39"/>
      <c r="L17" s="39"/>
      <c r="M17" s="40"/>
    </row>
    <row r="18" spans="3:13" ht="17" thickBot="1" x14ac:dyDescent="0.25">
      <c r="C18" s="1"/>
      <c r="D18" s="2" t="s">
        <v>3</v>
      </c>
      <c r="E18" s="3" t="s">
        <v>4</v>
      </c>
      <c r="F18" s="3" t="s">
        <v>5</v>
      </c>
      <c r="J18" s="4"/>
      <c r="K18" s="1" t="s">
        <v>3</v>
      </c>
      <c r="L18" s="5" t="s">
        <v>4</v>
      </c>
      <c r="M18" s="6" t="s">
        <v>5</v>
      </c>
    </row>
    <row r="19" spans="3:13" x14ac:dyDescent="0.2">
      <c r="C19" s="7" t="s">
        <v>6</v>
      </c>
      <c r="D19" s="8">
        <v>0</v>
      </c>
      <c r="E19" s="8">
        <v>0</v>
      </c>
      <c r="F19">
        <f>SUM(Table278[[#This Row],[Not Damaged]:[Damaged]])</f>
        <v>0</v>
      </c>
      <c r="J19" s="9" t="s">
        <v>6</v>
      </c>
      <c r="K19" t="e">
        <f>F19*(Table278[[#Totals],[Not Damaged]]/Table278[[#Totals],[Total]])</f>
        <v>#DIV/0!</v>
      </c>
      <c r="L19" t="e">
        <f>F19*(Table278[[#Totals],[Damaged]]/Table278[[#Totals],[Total]])</f>
        <v>#DIV/0!</v>
      </c>
      <c r="M19" s="51" t="e">
        <f>SUM(K19:L19)</f>
        <v>#DIV/0!</v>
      </c>
    </row>
    <row r="20" spans="3:13" x14ac:dyDescent="0.2">
      <c r="C20" s="7" t="s">
        <v>7</v>
      </c>
      <c r="D20" s="8">
        <v>0</v>
      </c>
      <c r="E20" s="8">
        <v>0</v>
      </c>
      <c r="F20">
        <f>SUM(Table278[[#This Row],[Not Damaged]:[Damaged]])</f>
        <v>0</v>
      </c>
      <c r="J20" s="9" t="s">
        <v>7</v>
      </c>
      <c r="K20" t="e">
        <f>F20*(Table278[[#Totals],[Not Damaged]]/Table278[[#Totals],[Total]])</f>
        <v>#DIV/0!</v>
      </c>
      <c r="L20" t="e">
        <f>F20*(Table278[[#Totals],[Damaged]]/Table278[[#Totals],[Total]])</f>
        <v>#DIV/0!</v>
      </c>
      <c r="M20" s="51" t="e">
        <f t="shared" ref="M20:M21" si="0">SUM(K20:L20)</f>
        <v>#DIV/0!</v>
      </c>
    </row>
    <row r="21" spans="3:13" x14ac:dyDescent="0.2">
      <c r="C21" s="7" t="s">
        <v>8</v>
      </c>
      <c r="D21" s="8">
        <v>0</v>
      </c>
      <c r="E21" s="8">
        <v>0</v>
      </c>
      <c r="F21">
        <f>SUM(Table278[[#This Row],[Not Damaged]:[Damaged]])</f>
        <v>0</v>
      </c>
      <c r="J21" s="9" t="s">
        <v>8</v>
      </c>
      <c r="K21" t="e">
        <f>F21*(Table278[[#Totals],[Not Damaged]]/Table278[[#Totals],[Total]])</f>
        <v>#DIV/0!</v>
      </c>
      <c r="L21" t="e">
        <f>F21*(Table278[[#Totals],[Damaged]]/Table278[[#Totals],[Total]])</f>
        <v>#DIV/0!</v>
      </c>
      <c r="M21" s="51" t="e">
        <f t="shared" si="0"/>
        <v>#DIV/0!</v>
      </c>
    </row>
    <row r="22" spans="3:13" ht="17" thickBot="1" x14ac:dyDescent="0.25">
      <c r="C22" s="2" t="s">
        <v>5</v>
      </c>
      <c r="D22">
        <f>SUBTOTAL(109,Table278[Not Damaged])</f>
        <v>0</v>
      </c>
      <c r="E22">
        <f>SUBTOTAL(109,Table278[Damaged])</f>
        <v>0</v>
      </c>
      <c r="F22">
        <f>SUBTOTAL(109,Table278[Total])</f>
        <v>0</v>
      </c>
      <c r="J22" s="10" t="s">
        <v>5</v>
      </c>
      <c r="K22" s="11" t="e">
        <f>SUM(K19:K21)</f>
        <v>#DIV/0!</v>
      </c>
      <c r="L22" s="11" t="e">
        <f>SUM(L19:L21)</f>
        <v>#DIV/0!</v>
      </c>
      <c r="M22" s="50" t="e">
        <f>SUM(M19:M21)</f>
        <v>#DIV/0!</v>
      </c>
    </row>
    <row r="29" spans="3:13" s="12" customFormat="1" x14ac:dyDescent="0.2">
      <c r="C29"/>
      <c r="D29"/>
      <c r="E29"/>
      <c r="F29"/>
      <c r="G29"/>
      <c r="J29"/>
      <c r="K29"/>
      <c r="L29"/>
      <c r="M29"/>
    </row>
    <row r="30" spans="3:13" s="12" customFormat="1" ht="17" thickBot="1" x14ac:dyDescent="0.25">
      <c r="C30"/>
      <c r="D30"/>
      <c r="E30"/>
      <c r="F30"/>
      <c r="G30"/>
      <c r="J30"/>
      <c r="K30"/>
      <c r="L30"/>
      <c r="M30"/>
    </row>
    <row r="31" spans="3:13" ht="17" thickBot="1" x14ac:dyDescent="0.25">
      <c r="J31" s="38" t="s">
        <v>9</v>
      </c>
      <c r="K31" s="47"/>
      <c r="L31" s="47"/>
      <c r="M31" s="48"/>
    </row>
    <row r="32" spans="3:13" ht="17" thickBot="1" x14ac:dyDescent="0.25">
      <c r="J32" s="49" t="e">
        <f>MIN(K19:L21)&gt;=5</f>
        <v>#DIV/0!</v>
      </c>
      <c r="K32" s="47"/>
      <c r="L32" s="47"/>
      <c r="M32" s="48"/>
    </row>
    <row r="33" spans="3:13" x14ac:dyDescent="0.2">
      <c r="J33" s="13"/>
      <c r="K33" s="13"/>
      <c r="L33" s="13"/>
      <c r="M33" s="13"/>
    </row>
    <row r="34" spans="3:13" x14ac:dyDescent="0.2">
      <c r="J34" s="13"/>
      <c r="K34" s="13"/>
      <c r="L34" s="13"/>
      <c r="M34" s="13"/>
    </row>
    <row r="35" spans="3:13" x14ac:dyDescent="0.2">
      <c r="J35" s="13"/>
      <c r="K35" s="13"/>
      <c r="L35" s="13"/>
      <c r="M35" s="13"/>
    </row>
    <row r="36" spans="3:13" x14ac:dyDescent="0.2">
      <c r="J36" s="13"/>
      <c r="K36" s="13"/>
      <c r="L36" s="13"/>
      <c r="M36" s="13"/>
    </row>
    <row r="37" spans="3:13" x14ac:dyDescent="0.2">
      <c r="J37" s="13"/>
      <c r="K37" s="13"/>
      <c r="L37" s="13"/>
      <c r="M37" s="13"/>
    </row>
    <row r="39" spans="3:13" ht="17" thickBot="1" x14ac:dyDescent="0.25"/>
    <row r="40" spans="3:13" ht="20" thickBot="1" x14ac:dyDescent="0.25">
      <c r="C40" s="38" t="s">
        <v>10</v>
      </c>
      <c r="D40" s="39"/>
      <c r="E40" s="39"/>
      <c r="F40" s="40"/>
      <c r="J40" s="38" t="s">
        <v>11</v>
      </c>
      <c r="K40" s="39"/>
      <c r="L40" s="39"/>
      <c r="M40" s="40"/>
    </row>
    <row r="41" spans="3:13" ht="17" thickBot="1" x14ac:dyDescent="0.25">
      <c r="C41" s="4"/>
      <c r="D41" s="1" t="s">
        <v>3</v>
      </c>
      <c r="E41" s="5" t="s">
        <v>4</v>
      </c>
      <c r="F41" s="6" t="s">
        <v>5</v>
      </c>
      <c r="J41" s="4"/>
      <c r="K41" s="1" t="s">
        <v>3</v>
      </c>
      <c r="L41" s="5" t="s">
        <v>4</v>
      </c>
      <c r="M41" s="14"/>
    </row>
    <row r="42" spans="3:13" x14ac:dyDescent="0.2">
      <c r="C42" s="9" t="s">
        <v>6</v>
      </c>
      <c r="D42" t="e">
        <f t="shared" ref="D42:E44" si="1">D19-K19</f>
        <v>#DIV/0!</v>
      </c>
      <c r="E42" t="e">
        <f t="shared" si="1"/>
        <v>#DIV/0!</v>
      </c>
      <c r="F42" s="15" t="e">
        <f>SUM(D42:E42)</f>
        <v>#DIV/0!</v>
      </c>
      <c r="J42" s="9" t="s">
        <v>6</v>
      </c>
      <c r="K42" t="e">
        <f t="shared" ref="K42:L44" si="2">(D42)^2/K19</f>
        <v>#DIV/0!</v>
      </c>
      <c r="L42" t="e">
        <f t="shared" si="2"/>
        <v>#DIV/0!</v>
      </c>
      <c r="M42" s="16"/>
    </row>
    <row r="43" spans="3:13" x14ac:dyDescent="0.2">
      <c r="C43" s="9" t="s">
        <v>7</v>
      </c>
      <c r="D43" t="e">
        <f t="shared" si="1"/>
        <v>#DIV/0!</v>
      </c>
      <c r="E43" t="e">
        <f t="shared" si="1"/>
        <v>#DIV/0!</v>
      </c>
      <c r="F43" s="15" t="e">
        <f t="shared" ref="F43:F45" si="3">SUM(D43:E43)</f>
        <v>#DIV/0!</v>
      </c>
      <c r="J43" s="9" t="s">
        <v>7</v>
      </c>
      <c r="K43" t="e">
        <f t="shared" si="2"/>
        <v>#DIV/0!</v>
      </c>
      <c r="L43" t="e">
        <f t="shared" si="2"/>
        <v>#DIV/0!</v>
      </c>
      <c r="M43" s="16"/>
    </row>
    <row r="44" spans="3:13" x14ac:dyDescent="0.2">
      <c r="C44" s="9" t="s">
        <v>8</v>
      </c>
      <c r="D44" t="e">
        <f t="shared" si="1"/>
        <v>#DIV/0!</v>
      </c>
      <c r="E44" t="e">
        <f t="shared" si="1"/>
        <v>#DIV/0!</v>
      </c>
      <c r="F44" s="15" t="e">
        <f t="shared" si="3"/>
        <v>#DIV/0!</v>
      </c>
      <c r="J44" s="9" t="s">
        <v>8</v>
      </c>
      <c r="K44" t="e">
        <f t="shared" si="2"/>
        <v>#DIV/0!</v>
      </c>
      <c r="L44" t="e">
        <f t="shared" si="2"/>
        <v>#DIV/0!</v>
      </c>
      <c r="M44" s="16"/>
    </row>
    <row r="45" spans="3:13" ht="17" thickBot="1" x14ac:dyDescent="0.25">
      <c r="C45" s="10" t="s">
        <v>5</v>
      </c>
      <c r="D45" s="17" t="e">
        <f>SUM(D42:D44)</f>
        <v>#DIV/0!</v>
      </c>
      <c r="E45" s="17" t="e">
        <f>SUM(E42:E44)</f>
        <v>#DIV/0!</v>
      </c>
      <c r="F45" s="52" t="e">
        <f t="shared" si="3"/>
        <v>#DIV/0!</v>
      </c>
      <c r="J45" s="19" t="s">
        <v>5</v>
      </c>
      <c r="K45" s="20"/>
      <c r="L45" s="20"/>
      <c r="M45" s="21"/>
    </row>
    <row r="54" spans="3:13" ht="17" thickBot="1" x14ac:dyDescent="0.25"/>
    <row r="55" spans="3:13" ht="20" thickBot="1" x14ac:dyDescent="0.25">
      <c r="C55" s="38" t="s">
        <v>12</v>
      </c>
      <c r="D55" s="39"/>
      <c r="E55" s="39"/>
      <c r="F55" s="40"/>
      <c r="J55" s="38" t="s">
        <v>13</v>
      </c>
      <c r="K55" s="39"/>
      <c r="L55" s="39"/>
      <c r="M55" s="40"/>
    </row>
    <row r="56" spans="3:13" ht="20" thickBot="1" x14ac:dyDescent="0.25">
      <c r="C56" s="4" t="s">
        <v>14</v>
      </c>
      <c r="D56" s="22" t="e">
        <f>SUM(K42:L44)</f>
        <v>#DIV/0!</v>
      </c>
      <c r="E56" s="22"/>
      <c r="F56" s="23"/>
      <c r="J56" s="24" t="s">
        <v>15</v>
      </c>
      <c r="K56">
        <f>COUNTA(Table278[Total])</f>
        <v>3</v>
      </c>
      <c r="M56" s="15"/>
    </row>
    <row r="57" spans="3:13" x14ac:dyDescent="0.2">
      <c r="J57" s="9" t="s">
        <v>16</v>
      </c>
      <c r="K57">
        <f>COUNTA(Table278[#Totals])-1</f>
        <v>2</v>
      </c>
      <c r="M57" s="15"/>
    </row>
    <row r="58" spans="3:13" ht="17" thickBot="1" x14ac:dyDescent="0.25">
      <c r="J58" s="10" t="s">
        <v>17</v>
      </c>
      <c r="K58" s="17">
        <f>(K56-1)*(K57-1)</f>
        <v>2</v>
      </c>
      <c r="L58" s="17"/>
      <c r="M58" s="18"/>
    </row>
    <row r="67" spans="3:7" ht="17" thickBot="1" x14ac:dyDescent="0.25"/>
    <row r="68" spans="3:7" ht="17" thickBot="1" x14ac:dyDescent="0.25">
      <c r="C68" s="38" t="s">
        <v>18</v>
      </c>
      <c r="D68" s="39"/>
      <c r="E68" s="39"/>
      <c r="F68" s="39"/>
      <c r="G68" s="40"/>
    </row>
    <row r="69" spans="3:7" x14ac:dyDescent="0.2">
      <c r="C69" s="25" t="s">
        <v>19</v>
      </c>
      <c r="D69" s="26">
        <f>VLOOKUP(DOF,CriticalValues[],2)</f>
        <v>4.6050000000000004</v>
      </c>
      <c r="E69" s="43" t="e">
        <f>IF(X2_Value&lt;CV_10,"Do not reject H0 at "&amp;C69&amp;" significance level","Reject H0 at "&amp;C69&amp;" significance level")</f>
        <v>#DIV/0!</v>
      </c>
      <c r="F69" s="43"/>
      <c r="G69" s="44"/>
    </row>
    <row r="70" spans="3:7" x14ac:dyDescent="0.2">
      <c r="C70" s="27" t="s">
        <v>20</v>
      </c>
      <c r="D70">
        <f>VLOOKUP(DOF,CriticalValues[],3)</f>
        <v>5.9909999999999997</v>
      </c>
      <c r="E70" s="34" t="e">
        <f>IF(X2_Value&lt;CV_5,"Do not reject H0 at "&amp;C70&amp;" significance level","Reject H0 at "&amp;C70&amp;" significance level")</f>
        <v>#DIV/0!</v>
      </c>
      <c r="F70" s="34"/>
      <c r="G70" s="35"/>
    </row>
    <row r="71" spans="3:7" x14ac:dyDescent="0.2">
      <c r="C71" s="27" t="s">
        <v>21</v>
      </c>
      <c r="D71">
        <f>VLOOKUP(DOF,CriticalValues[],4)</f>
        <v>7.3780000000000001</v>
      </c>
      <c r="E71" s="34" t="e">
        <f>IF(X2_Value&lt;CV_2.5,"Do not reject H0 at "&amp;C71&amp;" significance level","Reject H0 at "&amp;C71&amp;" significance level")</f>
        <v>#DIV/0!</v>
      </c>
      <c r="F71" s="34"/>
      <c r="G71" s="35"/>
    </row>
    <row r="72" spans="3:7" x14ac:dyDescent="0.2">
      <c r="C72" s="27" t="s">
        <v>22</v>
      </c>
      <c r="D72">
        <f>VLOOKUP(DOF,CriticalValues[],5)</f>
        <v>9.2100000000000009</v>
      </c>
      <c r="E72" s="34" t="e">
        <f>IF(X2_Value&lt;CV_1,"Do not reject H0 at "&amp;C72&amp;" significance level","Reject H0 at "&amp;C72&amp;" significance level")</f>
        <v>#DIV/0!</v>
      </c>
      <c r="F72" s="34"/>
      <c r="G72" s="35"/>
    </row>
    <row r="73" spans="3:7" ht="17" thickBot="1" x14ac:dyDescent="0.25">
      <c r="C73" s="28" t="s">
        <v>23</v>
      </c>
      <c r="D73" s="17">
        <f>VLOOKUP(DOF,CriticalValues[],6)</f>
        <v>13.816000000000001</v>
      </c>
      <c r="E73" s="36" t="e">
        <f>IF(X2_Value&lt;CV_0.1,"Do not reject H0 at "&amp;C73&amp;" significance level","Reject H0 at "&amp;C73&amp;" significance level")</f>
        <v>#DIV/0!</v>
      </c>
      <c r="F73" s="36"/>
      <c r="G73" s="37"/>
    </row>
    <row r="92" spans="3:7" ht="17" thickBot="1" x14ac:dyDescent="0.25"/>
    <row r="93" spans="3:7" ht="17" thickBot="1" x14ac:dyDescent="0.25">
      <c r="C93" s="38" t="s">
        <v>24</v>
      </c>
      <c r="D93" s="39"/>
      <c r="E93" s="39"/>
      <c r="F93" s="39"/>
      <c r="G93" s="40"/>
    </row>
    <row r="94" spans="3:7" ht="17" thickBot="1" x14ac:dyDescent="0.25">
      <c r="C94" s="4" t="s">
        <v>25</v>
      </c>
      <c r="D94" s="53" t="e">
        <f>_xlfn.CHISQ.DIST.RT(X2_Value,DOF)</f>
        <v>#DIV/0!</v>
      </c>
      <c r="E94" s="41" t="e">
        <f>IF(D94&lt;=0.05,"Strong evidence against null hypothesis",IF(D94&lt;=0.1, "Moderate evidence against null hypothesis","Weak evidence against null hypothesis"))</f>
        <v>#DIV/0!</v>
      </c>
      <c r="F94" s="41"/>
      <c r="G94" s="42"/>
    </row>
  </sheetData>
  <mergeCells count="18">
    <mergeCell ref="J32:M32"/>
    <mergeCell ref="A1:N4"/>
    <mergeCell ref="C7:M7"/>
    <mergeCell ref="C17:F17"/>
    <mergeCell ref="J17:M17"/>
    <mergeCell ref="J31:M31"/>
    <mergeCell ref="E94:G94"/>
    <mergeCell ref="C40:F40"/>
    <mergeCell ref="J40:M40"/>
    <mergeCell ref="C55:F55"/>
    <mergeCell ref="J55:M55"/>
    <mergeCell ref="C68:G68"/>
    <mergeCell ref="E69:G69"/>
    <mergeCell ref="E70:G70"/>
    <mergeCell ref="E71:G71"/>
    <mergeCell ref="E72:G72"/>
    <mergeCell ref="E73:G73"/>
    <mergeCell ref="C93:G93"/>
  </mergeCells>
  <conditionalFormatting sqref="E69:E73">
    <cfRule type="containsText" dxfId="14" priority="6" operator="containsText" text="Do Not">
      <formula>NOT(ISERROR(SEARCH("Do Not",E69)))</formula>
    </cfRule>
  </conditionalFormatting>
  <conditionalFormatting sqref="J32:M37">
    <cfRule type="containsText" dxfId="13" priority="4" operator="containsText" text="FALSE">
      <formula>NOT(ISERROR(SEARCH("FALSE",J32)))</formula>
    </cfRule>
    <cfRule type="containsText" dxfId="12" priority="5" operator="containsText" text="TRUE">
      <formula>NOT(ISERROR(SEARCH("TRUE",J32)))</formula>
    </cfRule>
  </conditionalFormatting>
  <conditionalFormatting sqref="E94">
    <cfRule type="containsText" dxfId="11" priority="3" operator="containsText" text="strong">
      <formula>NOT(ISERROR(SEARCH("strong",E94)))</formula>
    </cfRule>
  </conditionalFormatting>
  <conditionalFormatting sqref="E94:G94">
    <cfRule type="containsText" dxfId="10" priority="1" operator="containsText" text="Moderate">
      <formula>NOT(ISERROR(SEARCH("Moderate",E94)))</formula>
    </cfRule>
    <cfRule type="containsText" dxfId="9" priority="2" operator="containsText" text="Weak">
      <formula>NOT(ISERROR(SEARCH("Weak",E94)))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565C-C942-074A-B0EC-51EF705C5D99}">
  <dimension ref="A1:I102"/>
  <sheetViews>
    <sheetView workbookViewId="0">
      <selection activeCell="I10" sqref="I10"/>
    </sheetView>
  </sheetViews>
  <sheetFormatPr baseColWidth="10" defaultRowHeight="16" x14ac:dyDescent="0.2"/>
  <cols>
    <col min="1" max="1" width="9.1640625" customWidth="1"/>
    <col min="2" max="2" width="8.1640625" bestFit="1" customWidth="1"/>
  </cols>
  <sheetData>
    <row r="1" spans="1:9" s="31" customFormat="1" ht="17" x14ac:dyDescent="0.25">
      <c r="A1" s="33" t="s">
        <v>28</v>
      </c>
      <c r="B1" s="31" t="s">
        <v>35</v>
      </c>
      <c r="C1" s="31" t="s">
        <v>36</v>
      </c>
      <c r="D1" s="31" t="s">
        <v>37</v>
      </c>
      <c r="E1" s="31" t="s">
        <v>38</v>
      </c>
      <c r="F1" s="31" t="s">
        <v>39</v>
      </c>
      <c r="I1" s="31" t="s">
        <v>34</v>
      </c>
    </row>
    <row r="2" spans="1:9" ht="17" x14ac:dyDescent="0.25">
      <c r="A2" s="32">
        <v>1</v>
      </c>
      <c r="B2">
        <v>2.706</v>
      </c>
      <c r="C2">
        <v>3.8410000000000002</v>
      </c>
      <c r="D2">
        <v>5.024</v>
      </c>
      <c r="E2">
        <v>6.6349999999999998</v>
      </c>
      <c r="F2">
        <v>10.827999999999999</v>
      </c>
    </row>
    <row r="3" spans="1:9" ht="17" x14ac:dyDescent="0.25">
      <c r="A3" s="32">
        <v>2</v>
      </c>
      <c r="B3">
        <v>4.6050000000000004</v>
      </c>
      <c r="C3">
        <v>5.9909999999999997</v>
      </c>
      <c r="D3">
        <v>7.3780000000000001</v>
      </c>
      <c r="E3">
        <v>9.2100000000000009</v>
      </c>
      <c r="F3">
        <v>13.816000000000001</v>
      </c>
    </row>
    <row r="4" spans="1:9" ht="17" x14ac:dyDescent="0.25">
      <c r="A4" s="32">
        <v>3</v>
      </c>
      <c r="B4">
        <v>6.2510000000000003</v>
      </c>
      <c r="C4">
        <v>7.8150000000000004</v>
      </c>
      <c r="D4">
        <v>9.3480000000000008</v>
      </c>
      <c r="E4">
        <v>11.345000000000001</v>
      </c>
      <c r="F4">
        <v>16.265999999999998</v>
      </c>
    </row>
    <row r="5" spans="1:9" ht="17" x14ac:dyDescent="0.25">
      <c r="A5" s="32">
        <v>4</v>
      </c>
      <c r="B5">
        <v>7.7789999999999999</v>
      </c>
      <c r="C5">
        <v>9.4879999999999995</v>
      </c>
      <c r="D5">
        <v>11.143000000000001</v>
      </c>
      <c r="E5">
        <v>13.276999999999999</v>
      </c>
      <c r="F5">
        <v>18.466999999999999</v>
      </c>
    </row>
    <row r="6" spans="1:9" ht="17" x14ac:dyDescent="0.25">
      <c r="A6" s="32">
        <v>5</v>
      </c>
      <c r="B6">
        <v>9.2360000000000007</v>
      </c>
      <c r="C6">
        <v>11.07</v>
      </c>
      <c r="D6">
        <v>12.833</v>
      </c>
      <c r="E6">
        <v>15.086</v>
      </c>
      <c r="F6">
        <v>20.515000000000001</v>
      </c>
    </row>
    <row r="7" spans="1:9" ht="17" x14ac:dyDescent="0.25">
      <c r="A7" s="32">
        <v>6</v>
      </c>
      <c r="B7">
        <v>10.645</v>
      </c>
      <c r="C7">
        <v>12.592000000000001</v>
      </c>
      <c r="D7">
        <v>14.449</v>
      </c>
      <c r="E7">
        <v>16.812000000000001</v>
      </c>
      <c r="F7">
        <v>22.457999999999998</v>
      </c>
      <c r="H7" s="13"/>
    </row>
    <row r="8" spans="1:9" ht="17" x14ac:dyDescent="0.25">
      <c r="A8" s="32">
        <v>7</v>
      </c>
      <c r="B8">
        <v>12.016999999999999</v>
      </c>
      <c r="C8">
        <v>14.067</v>
      </c>
      <c r="D8">
        <v>16.013000000000002</v>
      </c>
      <c r="E8">
        <v>18.475000000000001</v>
      </c>
      <c r="F8">
        <v>24.321999999999999</v>
      </c>
    </row>
    <row r="9" spans="1:9" ht="17" x14ac:dyDescent="0.25">
      <c r="A9" s="32">
        <v>8</v>
      </c>
      <c r="B9">
        <v>13.362</v>
      </c>
      <c r="C9">
        <v>15.507</v>
      </c>
      <c r="D9">
        <v>17.535</v>
      </c>
      <c r="E9">
        <v>20.09</v>
      </c>
      <c r="F9">
        <v>26.125</v>
      </c>
    </row>
    <row r="10" spans="1:9" ht="17" x14ac:dyDescent="0.25">
      <c r="A10" s="32">
        <v>9</v>
      </c>
      <c r="B10">
        <v>14.683999999999999</v>
      </c>
      <c r="C10">
        <v>16.919</v>
      </c>
      <c r="D10">
        <v>19.023</v>
      </c>
      <c r="E10">
        <v>21.666</v>
      </c>
      <c r="F10">
        <v>27.876999999999999</v>
      </c>
    </row>
    <row r="11" spans="1:9" ht="17" x14ac:dyDescent="0.25">
      <c r="A11" s="32">
        <v>10</v>
      </c>
      <c r="B11">
        <v>15.987</v>
      </c>
      <c r="C11">
        <v>18.306999999999999</v>
      </c>
      <c r="D11">
        <v>20.483000000000001</v>
      </c>
      <c r="E11">
        <v>23.209</v>
      </c>
      <c r="F11">
        <v>29.588000000000001</v>
      </c>
    </row>
    <row r="12" spans="1:9" ht="17" x14ac:dyDescent="0.25">
      <c r="A12" s="32">
        <v>11</v>
      </c>
      <c r="B12">
        <v>17.274999999999999</v>
      </c>
      <c r="C12">
        <v>19.675000000000001</v>
      </c>
      <c r="D12">
        <v>21.92</v>
      </c>
      <c r="E12">
        <v>24.725000000000001</v>
      </c>
      <c r="F12">
        <v>31.263999999999999</v>
      </c>
    </row>
    <row r="13" spans="1:9" ht="17" x14ac:dyDescent="0.25">
      <c r="A13" s="32">
        <v>12</v>
      </c>
      <c r="B13">
        <v>18.548999999999999</v>
      </c>
      <c r="C13">
        <v>21.026</v>
      </c>
      <c r="D13">
        <v>23.337</v>
      </c>
      <c r="E13">
        <v>26.216999999999999</v>
      </c>
      <c r="F13">
        <v>32.909999999999997</v>
      </c>
    </row>
    <row r="14" spans="1:9" ht="17" x14ac:dyDescent="0.25">
      <c r="A14" s="32">
        <v>13</v>
      </c>
      <c r="B14">
        <v>19.812000000000001</v>
      </c>
      <c r="C14">
        <v>22.361999999999998</v>
      </c>
      <c r="D14">
        <v>24.736000000000001</v>
      </c>
      <c r="E14">
        <v>27.687999999999999</v>
      </c>
      <c r="F14">
        <v>34.527999999999999</v>
      </c>
    </row>
    <row r="15" spans="1:9" ht="17" x14ac:dyDescent="0.25">
      <c r="A15" s="32">
        <v>14</v>
      </c>
      <c r="B15">
        <v>21.064</v>
      </c>
      <c r="C15">
        <v>23.684999999999999</v>
      </c>
      <c r="D15">
        <v>26.119</v>
      </c>
      <c r="E15">
        <v>29.140999999999998</v>
      </c>
      <c r="F15">
        <v>36.122999999999998</v>
      </c>
    </row>
    <row r="16" spans="1:9" ht="17" x14ac:dyDescent="0.25">
      <c r="A16" s="32">
        <v>15</v>
      </c>
      <c r="B16">
        <v>22.306999999999999</v>
      </c>
      <c r="C16">
        <v>24.995999999999999</v>
      </c>
      <c r="D16">
        <v>27.488</v>
      </c>
      <c r="E16">
        <v>30.577999999999999</v>
      </c>
      <c r="F16">
        <v>37.697000000000003</v>
      </c>
    </row>
    <row r="17" spans="1:6" ht="17" x14ac:dyDescent="0.25">
      <c r="A17" s="32">
        <v>16</v>
      </c>
      <c r="B17">
        <v>23.542000000000002</v>
      </c>
      <c r="C17">
        <v>26.295999999999999</v>
      </c>
      <c r="D17">
        <v>28.844999999999999</v>
      </c>
      <c r="E17">
        <v>32</v>
      </c>
      <c r="F17">
        <v>39.252000000000002</v>
      </c>
    </row>
    <row r="18" spans="1:6" ht="17" x14ac:dyDescent="0.25">
      <c r="A18" s="32">
        <v>17</v>
      </c>
      <c r="B18">
        <v>24.768999999999998</v>
      </c>
      <c r="C18">
        <v>27.587</v>
      </c>
      <c r="D18">
        <v>30.190999999999999</v>
      </c>
      <c r="E18">
        <v>33.408999999999999</v>
      </c>
      <c r="F18">
        <v>40.79</v>
      </c>
    </row>
    <row r="19" spans="1:6" ht="17" x14ac:dyDescent="0.25">
      <c r="A19" s="32">
        <v>18</v>
      </c>
      <c r="B19">
        <v>25.989000000000001</v>
      </c>
      <c r="C19">
        <v>28.869</v>
      </c>
      <c r="D19">
        <v>31.526</v>
      </c>
      <c r="E19">
        <v>34.805</v>
      </c>
      <c r="F19">
        <v>42.311999999999998</v>
      </c>
    </row>
    <row r="20" spans="1:6" ht="17" x14ac:dyDescent="0.25">
      <c r="A20" s="32">
        <v>19</v>
      </c>
      <c r="B20">
        <v>27.204000000000001</v>
      </c>
      <c r="C20">
        <v>30.143999999999998</v>
      </c>
      <c r="D20">
        <v>32.851999999999997</v>
      </c>
      <c r="E20">
        <v>36.191000000000003</v>
      </c>
      <c r="F20">
        <v>43.82</v>
      </c>
    </row>
    <row r="21" spans="1:6" ht="17" x14ac:dyDescent="0.25">
      <c r="A21" s="32">
        <v>20</v>
      </c>
      <c r="B21">
        <v>28.411999999999999</v>
      </c>
      <c r="C21">
        <v>31.41</v>
      </c>
      <c r="D21">
        <v>34.17</v>
      </c>
      <c r="E21">
        <v>37.566000000000003</v>
      </c>
      <c r="F21">
        <v>45.314999999999998</v>
      </c>
    </row>
    <row r="22" spans="1:6" ht="17" x14ac:dyDescent="0.25">
      <c r="A22" s="32">
        <v>21</v>
      </c>
      <c r="B22">
        <v>29.614999999999998</v>
      </c>
      <c r="C22">
        <v>32.670999999999999</v>
      </c>
      <c r="D22">
        <v>35.478999999999999</v>
      </c>
      <c r="E22">
        <v>38.932000000000002</v>
      </c>
      <c r="F22">
        <v>46.796999999999997</v>
      </c>
    </row>
    <row r="23" spans="1:6" ht="17" x14ac:dyDescent="0.25">
      <c r="A23" s="32">
        <v>22</v>
      </c>
      <c r="B23">
        <v>30.812999999999999</v>
      </c>
      <c r="C23">
        <v>33.923999999999999</v>
      </c>
      <c r="D23">
        <v>36.780999999999999</v>
      </c>
      <c r="E23">
        <v>40.289000000000001</v>
      </c>
      <c r="F23">
        <v>48.268000000000001</v>
      </c>
    </row>
    <row r="24" spans="1:6" ht="17" x14ac:dyDescent="0.25">
      <c r="A24" s="32">
        <v>23</v>
      </c>
      <c r="B24">
        <v>32.006999999999998</v>
      </c>
      <c r="C24">
        <v>35.171999999999997</v>
      </c>
      <c r="D24">
        <v>38.076000000000001</v>
      </c>
      <c r="E24">
        <v>41.637999999999998</v>
      </c>
      <c r="F24">
        <v>49.728000000000002</v>
      </c>
    </row>
    <row r="25" spans="1:6" ht="17" x14ac:dyDescent="0.25">
      <c r="A25" s="32">
        <v>24</v>
      </c>
      <c r="B25">
        <v>33.195999999999998</v>
      </c>
      <c r="C25">
        <v>36.414999999999999</v>
      </c>
      <c r="D25">
        <v>39.363999999999997</v>
      </c>
      <c r="E25">
        <v>42.98</v>
      </c>
      <c r="F25">
        <v>51.179000000000002</v>
      </c>
    </row>
    <row r="26" spans="1:6" ht="17" x14ac:dyDescent="0.25">
      <c r="A26" s="32">
        <v>25</v>
      </c>
      <c r="B26">
        <v>34.381999999999998</v>
      </c>
      <c r="C26">
        <v>37.652000000000001</v>
      </c>
      <c r="D26">
        <v>40.646000000000001</v>
      </c>
      <c r="E26">
        <v>44.314</v>
      </c>
      <c r="F26">
        <v>52.62</v>
      </c>
    </row>
    <row r="27" spans="1:6" ht="17" x14ac:dyDescent="0.25">
      <c r="A27" s="32">
        <v>26</v>
      </c>
      <c r="B27">
        <v>35.563000000000002</v>
      </c>
      <c r="C27">
        <v>38.884999999999998</v>
      </c>
      <c r="D27">
        <v>41.923000000000002</v>
      </c>
      <c r="E27">
        <v>45.642000000000003</v>
      </c>
      <c r="F27">
        <v>54.052</v>
      </c>
    </row>
    <row r="28" spans="1:6" ht="17" x14ac:dyDescent="0.25">
      <c r="A28" s="32">
        <v>27</v>
      </c>
      <c r="B28">
        <v>36.741</v>
      </c>
      <c r="C28">
        <v>40.113</v>
      </c>
      <c r="D28">
        <v>43.195</v>
      </c>
      <c r="E28">
        <v>46.963000000000001</v>
      </c>
      <c r="F28">
        <v>55.475999999999999</v>
      </c>
    </row>
    <row r="29" spans="1:6" ht="17" x14ac:dyDescent="0.25">
      <c r="A29" s="32">
        <v>28</v>
      </c>
      <c r="B29">
        <v>37.915999999999997</v>
      </c>
      <c r="C29">
        <v>41.337000000000003</v>
      </c>
      <c r="D29">
        <v>44.460999999999999</v>
      </c>
      <c r="E29">
        <v>48.277999999999999</v>
      </c>
      <c r="F29">
        <v>56.892000000000003</v>
      </c>
    </row>
    <row r="30" spans="1:6" ht="17" x14ac:dyDescent="0.25">
      <c r="A30" s="32">
        <v>29</v>
      </c>
      <c r="B30">
        <v>39.087000000000003</v>
      </c>
      <c r="C30">
        <v>42.557000000000002</v>
      </c>
      <c r="D30">
        <v>45.722000000000001</v>
      </c>
      <c r="E30">
        <v>49.588000000000001</v>
      </c>
      <c r="F30">
        <v>58.301000000000002</v>
      </c>
    </row>
    <row r="31" spans="1:6" ht="17" x14ac:dyDescent="0.25">
      <c r="A31" s="32">
        <v>30</v>
      </c>
      <c r="B31">
        <v>40.256</v>
      </c>
      <c r="C31">
        <v>43.773000000000003</v>
      </c>
      <c r="D31">
        <v>46.978999999999999</v>
      </c>
      <c r="E31">
        <v>50.892000000000003</v>
      </c>
      <c r="F31">
        <v>59.703000000000003</v>
      </c>
    </row>
    <row r="32" spans="1:6" ht="17" x14ac:dyDescent="0.25">
      <c r="A32" s="32">
        <v>31</v>
      </c>
      <c r="B32">
        <v>41.421999999999997</v>
      </c>
      <c r="C32">
        <v>44.984999999999999</v>
      </c>
      <c r="D32">
        <v>48.231999999999999</v>
      </c>
      <c r="E32">
        <v>52.191000000000003</v>
      </c>
      <c r="F32">
        <v>61.097999999999999</v>
      </c>
    </row>
    <row r="33" spans="1:6" ht="17" x14ac:dyDescent="0.25">
      <c r="A33" s="32">
        <v>32</v>
      </c>
      <c r="B33">
        <v>42.585000000000001</v>
      </c>
      <c r="C33">
        <v>46.194000000000003</v>
      </c>
      <c r="D33">
        <v>49.48</v>
      </c>
      <c r="E33">
        <v>53.485999999999997</v>
      </c>
      <c r="F33">
        <v>62.487000000000002</v>
      </c>
    </row>
    <row r="34" spans="1:6" ht="17" x14ac:dyDescent="0.25">
      <c r="A34" s="32">
        <v>33</v>
      </c>
      <c r="B34">
        <v>43.744999999999997</v>
      </c>
      <c r="C34">
        <v>47.4</v>
      </c>
      <c r="D34">
        <v>50.725000000000001</v>
      </c>
      <c r="E34">
        <v>54.776000000000003</v>
      </c>
      <c r="F34">
        <v>63.87</v>
      </c>
    </row>
    <row r="35" spans="1:6" ht="17" x14ac:dyDescent="0.25">
      <c r="A35" s="32">
        <v>34</v>
      </c>
      <c r="B35">
        <v>44.902999999999999</v>
      </c>
      <c r="C35">
        <v>48.601999999999997</v>
      </c>
      <c r="D35">
        <v>51.966000000000001</v>
      </c>
      <c r="E35">
        <v>56.061</v>
      </c>
      <c r="F35">
        <v>65.247</v>
      </c>
    </row>
    <row r="36" spans="1:6" ht="17" x14ac:dyDescent="0.25">
      <c r="A36" s="32">
        <v>35</v>
      </c>
      <c r="B36">
        <v>46.058999999999997</v>
      </c>
      <c r="C36">
        <v>49.802</v>
      </c>
      <c r="D36">
        <v>53.203000000000003</v>
      </c>
      <c r="E36">
        <v>57.341999999999999</v>
      </c>
      <c r="F36">
        <v>66.619</v>
      </c>
    </row>
    <row r="37" spans="1:6" ht="17" x14ac:dyDescent="0.25">
      <c r="A37" s="32">
        <v>36</v>
      </c>
      <c r="B37">
        <v>47.212000000000003</v>
      </c>
      <c r="C37">
        <v>50.997999999999998</v>
      </c>
      <c r="D37">
        <v>54.436999999999998</v>
      </c>
      <c r="E37">
        <v>58.619</v>
      </c>
      <c r="F37">
        <v>67.984999999999999</v>
      </c>
    </row>
    <row r="38" spans="1:6" ht="17" x14ac:dyDescent="0.25">
      <c r="A38" s="32">
        <v>37</v>
      </c>
      <c r="B38">
        <v>48.363</v>
      </c>
      <c r="C38">
        <v>52.192</v>
      </c>
      <c r="D38">
        <v>55.667999999999999</v>
      </c>
      <c r="E38">
        <v>59.893000000000001</v>
      </c>
      <c r="F38">
        <v>69.346999999999994</v>
      </c>
    </row>
    <row r="39" spans="1:6" ht="17" x14ac:dyDescent="0.25">
      <c r="A39" s="32">
        <v>38</v>
      </c>
      <c r="B39">
        <v>49.512999999999998</v>
      </c>
      <c r="C39">
        <v>53.384</v>
      </c>
      <c r="D39">
        <v>56.896000000000001</v>
      </c>
      <c r="E39">
        <v>61.161999999999999</v>
      </c>
      <c r="F39">
        <v>70.703000000000003</v>
      </c>
    </row>
    <row r="40" spans="1:6" ht="17" x14ac:dyDescent="0.25">
      <c r="A40" s="32">
        <v>39</v>
      </c>
      <c r="B40">
        <v>50.66</v>
      </c>
      <c r="C40">
        <v>54.572000000000003</v>
      </c>
      <c r="D40">
        <v>58.12</v>
      </c>
      <c r="E40">
        <v>62.427999999999997</v>
      </c>
      <c r="F40">
        <v>72.055000000000007</v>
      </c>
    </row>
    <row r="41" spans="1:6" ht="17" x14ac:dyDescent="0.25">
      <c r="A41" s="32">
        <v>40</v>
      </c>
      <c r="B41">
        <v>51.805</v>
      </c>
      <c r="C41">
        <v>55.758000000000003</v>
      </c>
      <c r="D41">
        <v>59.341999999999999</v>
      </c>
      <c r="E41">
        <v>63.691000000000003</v>
      </c>
      <c r="F41">
        <v>73.402000000000001</v>
      </c>
    </row>
    <row r="42" spans="1:6" ht="17" x14ac:dyDescent="0.25">
      <c r="A42" s="32">
        <v>41</v>
      </c>
      <c r="B42">
        <v>52.948999999999998</v>
      </c>
      <c r="C42">
        <v>56.942</v>
      </c>
      <c r="D42">
        <v>60.561</v>
      </c>
      <c r="E42">
        <v>64.95</v>
      </c>
      <c r="F42">
        <v>74.745000000000005</v>
      </c>
    </row>
    <row r="43" spans="1:6" ht="17" x14ac:dyDescent="0.25">
      <c r="A43" s="32">
        <v>42</v>
      </c>
      <c r="B43">
        <v>54.09</v>
      </c>
      <c r="C43">
        <v>58.124000000000002</v>
      </c>
      <c r="D43">
        <v>61.777000000000001</v>
      </c>
      <c r="E43">
        <v>66.206000000000003</v>
      </c>
      <c r="F43">
        <v>76.084000000000003</v>
      </c>
    </row>
    <row r="44" spans="1:6" ht="17" x14ac:dyDescent="0.25">
      <c r="A44" s="32">
        <v>43</v>
      </c>
      <c r="B44">
        <v>55.23</v>
      </c>
      <c r="C44">
        <v>59.304000000000002</v>
      </c>
      <c r="D44">
        <v>62.99</v>
      </c>
      <c r="E44">
        <v>67.459000000000003</v>
      </c>
      <c r="F44">
        <v>77.418999999999997</v>
      </c>
    </row>
    <row r="45" spans="1:6" ht="17" x14ac:dyDescent="0.25">
      <c r="A45" s="32">
        <v>44</v>
      </c>
      <c r="B45">
        <v>56.369</v>
      </c>
      <c r="C45">
        <v>60.481000000000002</v>
      </c>
      <c r="D45">
        <v>64.200999999999993</v>
      </c>
      <c r="E45">
        <v>68.709999999999994</v>
      </c>
      <c r="F45">
        <v>78.75</v>
      </c>
    </row>
    <row r="46" spans="1:6" ht="17" x14ac:dyDescent="0.25">
      <c r="A46" s="32">
        <v>45</v>
      </c>
      <c r="B46">
        <v>57.505000000000003</v>
      </c>
      <c r="C46">
        <v>61.655999999999999</v>
      </c>
      <c r="D46">
        <v>65.41</v>
      </c>
      <c r="E46">
        <v>69.956999999999994</v>
      </c>
      <c r="F46">
        <v>80.076999999999998</v>
      </c>
    </row>
    <row r="47" spans="1:6" ht="17" x14ac:dyDescent="0.25">
      <c r="A47" s="32">
        <v>46</v>
      </c>
      <c r="B47">
        <v>58.640999999999998</v>
      </c>
      <c r="C47">
        <v>62.83</v>
      </c>
      <c r="D47">
        <v>66.617000000000004</v>
      </c>
      <c r="E47">
        <v>71.200999999999993</v>
      </c>
      <c r="F47">
        <v>81.400000000000006</v>
      </c>
    </row>
    <row r="48" spans="1:6" ht="17" x14ac:dyDescent="0.25">
      <c r="A48" s="32">
        <v>47</v>
      </c>
      <c r="B48">
        <v>59.774000000000001</v>
      </c>
      <c r="C48">
        <v>64.001000000000005</v>
      </c>
      <c r="D48">
        <v>67.820999999999998</v>
      </c>
      <c r="E48">
        <v>72.442999999999998</v>
      </c>
      <c r="F48">
        <v>82.72</v>
      </c>
    </row>
    <row r="49" spans="1:6" ht="17" x14ac:dyDescent="0.25">
      <c r="A49" s="32">
        <v>48</v>
      </c>
      <c r="B49">
        <v>60.906999999999996</v>
      </c>
      <c r="C49">
        <v>65.171000000000006</v>
      </c>
      <c r="D49">
        <v>69.022999999999996</v>
      </c>
      <c r="E49">
        <v>73.683000000000007</v>
      </c>
      <c r="F49">
        <v>84.037000000000006</v>
      </c>
    </row>
    <row r="50" spans="1:6" ht="17" x14ac:dyDescent="0.25">
      <c r="A50" s="32">
        <v>49</v>
      </c>
      <c r="B50">
        <v>62.037999999999997</v>
      </c>
      <c r="C50">
        <v>66.338999999999999</v>
      </c>
      <c r="D50">
        <v>70.221999999999994</v>
      </c>
      <c r="E50">
        <v>74.918999999999997</v>
      </c>
      <c r="F50">
        <v>85.350999999999999</v>
      </c>
    </row>
    <row r="51" spans="1:6" ht="17" x14ac:dyDescent="0.25">
      <c r="A51" s="32">
        <v>50</v>
      </c>
      <c r="B51">
        <v>63.167000000000002</v>
      </c>
      <c r="C51">
        <v>67.504999999999995</v>
      </c>
      <c r="D51">
        <v>71.42</v>
      </c>
      <c r="E51">
        <v>76.153999999999996</v>
      </c>
      <c r="F51">
        <v>86.661000000000001</v>
      </c>
    </row>
    <row r="52" spans="1:6" ht="17" x14ac:dyDescent="0.25">
      <c r="A52" s="32">
        <v>51</v>
      </c>
      <c r="B52">
        <v>64.295000000000002</v>
      </c>
      <c r="C52">
        <v>68.668999999999997</v>
      </c>
      <c r="D52">
        <v>72.616</v>
      </c>
      <c r="E52">
        <v>77.385999999999996</v>
      </c>
      <c r="F52">
        <v>87.968000000000004</v>
      </c>
    </row>
    <row r="53" spans="1:6" ht="17" x14ac:dyDescent="0.25">
      <c r="A53" s="32">
        <v>52</v>
      </c>
      <c r="B53">
        <v>65.421999999999997</v>
      </c>
      <c r="C53">
        <v>69.831999999999994</v>
      </c>
      <c r="D53">
        <v>73.81</v>
      </c>
      <c r="E53">
        <v>78.616</v>
      </c>
      <c r="F53">
        <v>89.272000000000006</v>
      </c>
    </row>
    <row r="54" spans="1:6" ht="17" x14ac:dyDescent="0.25">
      <c r="A54" s="32">
        <v>53</v>
      </c>
      <c r="B54">
        <v>66.548000000000002</v>
      </c>
      <c r="C54">
        <v>70.992999999999995</v>
      </c>
      <c r="D54">
        <v>75.001999999999995</v>
      </c>
      <c r="E54">
        <v>79.843000000000004</v>
      </c>
      <c r="F54">
        <v>90.572999999999993</v>
      </c>
    </row>
    <row r="55" spans="1:6" ht="17" x14ac:dyDescent="0.25">
      <c r="A55" s="32">
        <v>54</v>
      </c>
      <c r="B55">
        <v>67.673000000000002</v>
      </c>
      <c r="C55">
        <v>72.153000000000006</v>
      </c>
      <c r="D55">
        <v>76.191999999999993</v>
      </c>
      <c r="E55">
        <v>81.069000000000003</v>
      </c>
      <c r="F55">
        <v>91.872</v>
      </c>
    </row>
    <row r="56" spans="1:6" ht="17" x14ac:dyDescent="0.25">
      <c r="A56" s="32">
        <v>55</v>
      </c>
      <c r="B56">
        <v>68.796000000000006</v>
      </c>
      <c r="C56">
        <v>73.311000000000007</v>
      </c>
      <c r="D56">
        <v>77.38</v>
      </c>
      <c r="E56">
        <v>82.292000000000002</v>
      </c>
      <c r="F56">
        <v>93.168000000000006</v>
      </c>
    </row>
    <row r="57" spans="1:6" ht="17" x14ac:dyDescent="0.25">
      <c r="A57" s="32">
        <v>56</v>
      </c>
      <c r="B57">
        <v>69.918999999999997</v>
      </c>
      <c r="C57">
        <v>74.468000000000004</v>
      </c>
      <c r="D57">
        <v>78.566999999999993</v>
      </c>
      <c r="E57">
        <v>83.513000000000005</v>
      </c>
      <c r="F57">
        <v>94.460999999999999</v>
      </c>
    </row>
    <row r="58" spans="1:6" ht="17" x14ac:dyDescent="0.25">
      <c r="A58" s="32">
        <v>57</v>
      </c>
      <c r="B58">
        <v>71.040000000000006</v>
      </c>
      <c r="C58">
        <v>75.623999999999995</v>
      </c>
      <c r="D58">
        <v>79.751999999999995</v>
      </c>
      <c r="E58">
        <v>84.733000000000004</v>
      </c>
      <c r="F58">
        <v>95.751000000000005</v>
      </c>
    </row>
    <row r="59" spans="1:6" ht="17" x14ac:dyDescent="0.25">
      <c r="A59" s="32">
        <v>58</v>
      </c>
      <c r="B59">
        <v>72.16</v>
      </c>
      <c r="C59">
        <v>76.778000000000006</v>
      </c>
      <c r="D59">
        <v>80.936000000000007</v>
      </c>
      <c r="E59">
        <v>85.95</v>
      </c>
      <c r="F59">
        <v>97.039000000000001</v>
      </c>
    </row>
    <row r="60" spans="1:6" ht="17" x14ac:dyDescent="0.25">
      <c r="A60" s="32">
        <v>59</v>
      </c>
      <c r="B60">
        <v>73.278999999999996</v>
      </c>
      <c r="C60">
        <v>77.930999999999997</v>
      </c>
      <c r="D60">
        <v>82.117000000000004</v>
      </c>
      <c r="E60">
        <v>87.165999999999997</v>
      </c>
      <c r="F60">
        <v>98.323999999999998</v>
      </c>
    </row>
    <row r="61" spans="1:6" ht="17" x14ac:dyDescent="0.25">
      <c r="A61" s="32">
        <v>60</v>
      </c>
      <c r="B61">
        <v>74.397000000000006</v>
      </c>
      <c r="C61">
        <v>79.081999999999994</v>
      </c>
      <c r="D61">
        <v>83.298000000000002</v>
      </c>
      <c r="E61">
        <v>88.379000000000005</v>
      </c>
      <c r="F61">
        <v>99.606999999999999</v>
      </c>
    </row>
    <row r="62" spans="1:6" ht="17" x14ac:dyDescent="0.25">
      <c r="A62" s="32">
        <v>61</v>
      </c>
      <c r="B62">
        <v>75.513999999999996</v>
      </c>
      <c r="C62">
        <v>80.231999999999999</v>
      </c>
      <c r="D62">
        <v>84.475999999999999</v>
      </c>
      <c r="E62">
        <v>89.590999999999994</v>
      </c>
      <c r="F62">
        <v>100.88800000000001</v>
      </c>
    </row>
    <row r="63" spans="1:6" ht="17" x14ac:dyDescent="0.25">
      <c r="A63" s="32">
        <v>62</v>
      </c>
      <c r="B63">
        <v>76.63</v>
      </c>
      <c r="C63">
        <v>81.381</v>
      </c>
      <c r="D63">
        <v>85.653999999999996</v>
      </c>
      <c r="E63">
        <v>90.802000000000007</v>
      </c>
      <c r="F63">
        <v>102.166</v>
      </c>
    </row>
    <row r="64" spans="1:6" ht="17" x14ac:dyDescent="0.25">
      <c r="A64" s="32">
        <v>63</v>
      </c>
      <c r="B64">
        <v>77.745000000000005</v>
      </c>
      <c r="C64">
        <v>82.528999999999996</v>
      </c>
      <c r="D64">
        <v>86.83</v>
      </c>
      <c r="E64">
        <v>92.01</v>
      </c>
      <c r="F64">
        <v>103.44199999999999</v>
      </c>
    </row>
    <row r="65" spans="1:6" ht="17" x14ac:dyDescent="0.25">
      <c r="A65" s="32">
        <v>64</v>
      </c>
      <c r="B65">
        <v>78.86</v>
      </c>
      <c r="C65">
        <v>83.674999999999997</v>
      </c>
      <c r="D65">
        <v>88.004000000000005</v>
      </c>
      <c r="E65">
        <v>93.216999999999999</v>
      </c>
      <c r="F65">
        <v>104.71599999999999</v>
      </c>
    </row>
    <row r="66" spans="1:6" ht="17" x14ac:dyDescent="0.25">
      <c r="A66" s="32">
        <v>65</v>
      </c>
      <c r="B66">
        <v>79.972999999999999</v>
      </c>
      <c r="C66">
        <v>84.820999999999998</v>
      </c>
      <c r="D66">
        <v>89.177000000000007</v>
      </c>
      <c r="E66">
        <v>94.421999999999997</v>
      </c>
      <c r="F66">
        <v>105.988</v>
      </c>
    </row>
    <row r="67" spans="1:6" ht="17" x14ac:dyDescent="0.25">
      <c r="A67" s="32">
        <v>66</v>
      </c>
      <c r="B67">
        <v>81.084999999999994</v>
      </c>
      <c r="C67">
        <v>85.965000000000003</v>
      </c>
      <c r="D67">
        <v>90.349000000000004</v>
      </c>
      <c r="E67">
        <v>95.626000000000005</v>
      </c>
      <c r="F67">
        <v>107.258</v>
      </c>
    </row>
    <row r="68" spans="1:6" ht="17" x14ac:dyDescent="0.25">
      <c r="A68" s="32">
        <v>67</v>
      </c>
      <c r="B68">
        <v>82.197000000000003</v>
      </c>
      <c r="C68">
        <v>87.108000000000004</v>
      </c>
      <c r="D68">
        <v>91.519000000000005</v>
      </c>
      <c r="E68">
        <v>96.828000000000003</v>
      </c>
      <c r="F68">
        <v>108.526</v>
      </c>
    </row>
    <row r="69" spans="1:6" ht="17" x14ac:dyDescent="0.25">
      <c r="A69" s="32">
        <v>68</v>
      </c>
      <c r="B69">
        <v>83.308000000000007</v>
      </c>
      <c r="C69">
        <v>88.25</v>
      </c>
      <c r="D69">
        <v>92.688999999999993</v>
      </c>
      <c r="E69">
        <v>98.028000000000006</v>
      </c>
      <c r="F69">
        <v>109.791</v>
      </c>
    </row>
    <row r="70" spans="1:6" ht="17" x14ac:dyDescent="0.25">
      <c r="A70" s="32">
        <v>69</v>
      </c>
      <c r="B70">
        <v>84.418000000000006</v>
      </c>
      <c r="C70">
        <v>89.391000000000005</v>
      </c>
      <c r="D70">
        <v>93.855999999999995</v>
      </c>
      <c r="E70">
        <v>99.227999999999994</v>
      </c>
      <c r="F70">
        <v>111.05500000000001</v>
      </c>
    </row>
    <row r="71" spans="1:6" ht="17" x14ac:dyDescent="0.25">
      <c r="A71" s="32">
        <v>70</v>
      </c>
      <c r="B71">
        <v>85.527000000000001</v>
      </c>
      <c r="C71">
        <v>90.531000000000006</v>
      </c>
      <c r="D71">
        <v>95.022999999999996</v>
      </c>
      <c r="E71">
        <v>100.425</v>
      </c>
      <c r="F71">
        <v>112.31699999999999</v>
      </c>
    </row>
    <row r="72" spans="1:6" ht="17" x14ac:dyDescent="0.25">
      <c r="A72" s="32">
        <v>71</v>
      </c>
      <c r="B72">
        <v>86.635000000000005</v>
      </c>
      <c r="C72">
        <v>91.67</v>
      </c>
      <c r="D72">
        <v>96.188999999999993</v>
      </c>
      <c r="E72">
        <v>101.621</v>
      </c>
      <c r="F72">
        <v>113.577</v>
      </c>
    </row>
    <row r="73" spans="1:6" ht="17" x14ac:dyDescent="0.25">
      <c r="A73" s="32">
        <v>72</v>
      </c>
      <c r="B73">
        <v>87.742999999999995</v>
      </c>
      <c r="C73">
        <v>92.808000000000007</v>
      </c>
      <c r="D73">
        <v>97.352999999999994</v>
      </c>
      <c r="E73">
        <v>102.816</v>
      </c>
      <c r="F73">
        <v>114.83499999999999</v>
      </c>
    </row>
    <row r="74" spans="1:6" ht="17" x14ac:dyDescent="0.25">
      <c r="A74" s="32">
        <v>73</v>
      </c>
      <c r="B74">
        <v>88.85</v>
      </c>
      <c r="C74">
        <v>93.944999999999993</v>
      </c>
      <c r="D74">
        <v>98.516000000000005</v>
      </c>
      <c r="E74">
        <v>104.01</v>
      </c>
      <c r="F74">
        <v>116.092</v>
      </c>
    </row>
    <row r="75" spans="1:6" ht="17" x14ac:dyDescent="0.25">
      <c r="A75" s="32">
        <v>74</v>
      </c>
      <c r="B75">
        <v>89.956000000000003</v>
      </c>
      <c r="C75">
        <v>95.081000000000003</v>
      </c>
      <c r="D75">
        <v>99.677999999999997</v>
      </c>
      <c r="E75">
        <v>105.202</v>
      </c>
      <c r="F75">
        <v>117.346</v>
      </c>
    </row>
    <row r="76" spans="1:6" ht="17" x14ac:dyDescent="0.25">
      <c r="A76" s="32">
        <v>75</v>
      </c>
      <c r="B76">
        <v>91.061000000000007</v>
      </c>
      <c r="C76">
        <v>96.216999999999999</v>
      </c>
      <c r="D76">
        <v>100.839</v>
      </c>
      <c r="E76">
        <v>106.393</v>
      </c>
      <c r="F76">
        <v>118.599</v>
      </c>
    </row>
    <row r="77" spans="1:6" ht="17" x14ac:dyDescent="0.25">
      <c r="A77" s="32">
        <v>76</v>
      </c>
      <c r="B77">
        <v>92.165999999999997</v>
      </c>
      <c r="C77">
        <v>97.350999999999999</v>
      </c>
      <c r="D77">
        <v>101.999</v>
      </c>
      <c r="E77">
        <v>107.583</v>
      </c>
      <c r="F77">
        <v>119.85</v>
      </c>
    </row>
    <row r="78" spans="1:6" ht="17" x14ac:dyDescent="0.25">
      <c r="A78" s="32">
        <v>77</v>
      </c>
      <c r="B78">
        <v>93.27</v>
      </c>
      <c r="C78">
        <v>98.483999999999995</v>
      </c>
      <c r="D78">
        <v>103.158</v>
      </c>
      <c r="E78">
        <v>108.771</v>
      </c>
      <c r="F78">
        <v>121.1</v>
      </c>
    </row>
    <row r="79" spans="1:6" ht="17" x14ac:dyDescent="0.25">
      <c r="A79" s="32">
        <v>78</v>
      </c>
      <c r="B79">
        <v>94.373999999999995</v>
      </c>
      <c r="C79">
        <v>99.617000000000004</v>
      </c>
      <c r="D79">
        <v>104.316</v>
      </c>
      <c r="E79">
        <v>109.958</v>
      </c>
      <c r="F79">
        <v>122.348</v>
      </c>
    </row>
    <row r="80" spans="1:6" ht="17" x14ac:dyDescent="0.25">
      <c r="A80" s="32">
        <v>79</v>
      </c>
      <c r="B80">
        <v>95.475999999999999</v>
      </c>
      <c r="C80">
        <v>100.749</v>
      </c>
      <c r="D80">
        <v>105.473</v>
      </c>
      <c r="E80">
        <v>111.14400000000001</v>
      </c>
      <c r="F80">
        <v>123.59399999999999</v>
      </c>
    </row>
    <row r="81" spans="1:6" ht="17" x14ac:dyDescent="0.25">
      <c r="A81" s="32">
        <v>80</v>
      </c>
      <c r="B81">
        <v>96.578000000000003</v>
      </c>
      <c r="C81">
        <v>101.879</v>
      </c>
      <c r="D81">
        <v>106.629</v>
      </c>
      <c r="E81">
        <v>112.32899999999999</v>
      </c>
      <c r="F81">
        <v>124.839</v>
      </c>
    </row>
    <row r="82" spans="1:6" ht="17" x14ac:dyDescent="0.25">
      <c r="A82" s="32">
        <v>81</v>
      </c>
      <c r="B82">
        <v>97.68</v>
      </c>
      <c r="C82">
        <v>103.01</v>
      </c>
      <c r="D82">
        <v>107.783</v>
      </c>
      <c r="E82">
        <v>113.512</v>
      </c>
      <c r="F82">
        <v>126.083</v>
      </c>
    </row>
    <row r="83" spans="1:6" ht="17" x14ac:dyDescent="0.25">
      <c r="A83" s="32">
        <v>82</v>
      </c>
      <c r="B83">
        <v>98.78</v>
      </c>
      <c r="C83">
        <v>104.139</v>
      </c>
      <c r="D83">
        <v>108.937</v>
      </c>
      <c r="E83">
        <v>114.69499999999999</v>
      </c>
      <c r="F83">
        <v>127.324</v>
      </c>
    </row>
    <row r="84" spans="1:6" ht="17" x14ac:dyDescent="0.25">
      <c r="A84" s="32">
        <v>83</v>
      </c>
      <c r="B84">
        <v>99.88</v>
      </c>
      <c r="C84">
        <v>105.267</v>
      </c>
      <c r="D84">
        <v>110.09</v>
      </c>
      <c r="E84">
        <v>115.876</v>
      </c>
      <c r="F84">
        <v>128.565</v>
      </c>
    </row>
    <row r="85" spans="1:6" ht="17" x14ac:dyDescent="0.25">
      <c r="A85" s="32">
        <v>84</v>
      </c>
      <c r="B85">
        <v>100.98</v>
      </c>
      <c r="C85">
        <v>106.395</v>
      </c>
      <c r="D85">
        <v>111.242</v>
      </c>
      <c r="E85">
        <v>117.057</v>
      </c>
      <c r="F85">
        <v>129.804</v>
      </c>
    </row>
    <row r="86" spans="1:6" ht="17" x14ac:dyDescent="0.25">
      <c r="A86" s="32">
        <v>85</v>
      </c>
      <c r="B86">
        <v>102.07899999999999</v>
      </c>
      <c r="C86">
        <v>107.52200000000001</v>
      </c>
      <c r="D86">
        <v>112.393</v>
      </c>
      <c r="E86">
        <v>118.236</v>
      </c>
      <c r="F86">
        <v>131.041</v>
      </c>
    </row>
    <row r="87" spans="1:6" ht="17" x14ac:dyDescent="0.25">
      <c r="A87" s="32">
        <v>86</v>
      </c>
      <c r="B87">
        <v>103.17700000000001</v>
      </c>
      <c r="C87">
        <v>108.648</v>
      </c>
      <c r="D87">
        <v>113.544</v>
      </c>
      <c r="E87">
        <v>119.414</v>
      </c>
      <c r="F87">
        <v>132.27699999999999</v>
      </c>
    </row>
    <row r="88" spans="1:6" ht="17" x14ac:dyDescent="0.25">
      <c r="A88" s="32">
        <v>87</v>
      </c>
      <c r="B88">
        <v>104.27500000000001</v>
      </c>
      <c r="C88">
        <v>109.773</v>
      </c>
      <c r="D88">
        <v>114.693</v>
      </c>
      <c r="E88">
        <v>120.59099999999999</v>
      </c>
      <c r="F88">
        <v>133.512</v>
      </c>
    </row>
    <row r="89" spans="1:6" ht="17" x14ac:dyDescent="0.25">
      <c r="A89" s="32">
        <v>88</v>
      </c>
      <c r="B89">
        <v>105.372</v>
      </c>
      <c r="C89">
        <v>110.898</v>
      </c>
      <c r="D89">
        <v>115.84099999999999</v>
      </c>
      <c r="E89">
        <v>121.767</v>
      </c>
      <c r="F89">
        <v>134.74600000000001</v>
      </c>
    </row>
    <row r="90" spans="1:6" ht="17" x14ac:dyDescent="0.25">
      <c r="A90" s="32">
        <v>89</v>
      </c>
      <c r="B90">
        <v>106.46899999999999</v>
      </c>
      <c r="C90">
        <v>112.02200000000001</v>
      </c>
      <c r="D90">
        <v>116.989</v>
      </c>
      <c r="E90">
        <v>122.94199999999999</v>
      </c>
      <c r="F90">
        <v>135.97800000000001</v>
      </c>
    </row>
    <row r="91" spans="1:6" ht="17" x14ac:dyDescent="0.25">
      <c r="A91" s="32">
        <v>90</v>
      </c>
      <c r="B91">
        <v>107.565</v>
      </c>
      <c r="C91">
        <v>113.145</v>
      </c>
      <c r="D91">
        <v>118.136</v>
      </c>
      <c r="E91">
        <v>124.116</v>
      </c>
      <c r="F91">
        <v>137.208</v>
      </c>
    </row>
    <row r="92" spans="1:6" ht="17" x14ac:dyDescent="0.25">
      <c r="A92" s="32">
        <v>91</v>
      </c>
      <c r="B92">
        <v>108.661</v>
      </c>
      <c r="C92">
        <v>114.268</v>
      </c>
      <c r="D92">
        <v>119.282</v>
      </c>
      <c r="E92">
        <v>125.289</v>
      </c>
      <c r="F92">
        <v>138.43799999999999</v>
      </c>
    </row>
    <row r="93" spans="1:6" ht="17" x14ac:dyDescent="0.25">
      <c r="A93" s="32">
        <v>92</v>
      </c>
      <c r="B93">
        <v>109.756</v>
      </c>
      <c r="C93">
        <v>115.39</v>
      </c>
      <c r="D93">
        <v>120.42700000000001</v>
      </c>
      <c r="E93">
        <v>126.462</v>
      </c>
      <c r="F93">
        <v>139.666</v>
      </c>
    </row>
    <row r="94" spans="1:6" ht="17" x14ac:dyDescent="0.25">
      <c r="A94" s="32">
        <v>93</v>
      </c>
      <c r="B94">
        <v>110.85</v>
      </c>
      <c r="C94">
        <v>116.511</v>
      </c>
      <c r="D94">
        <v>121.571</v>
      </c>
      <c r="E94">
        <v>127.633</v>
      </c>
      <c r="F94">
        <v>140.893</v>
      </c>
    </row>
    <row r="95" spans="1:6" ht="17" x14ac:dyDescent="0.25">
      <c r="A95" s="32">
        <v>94</v>
      </c>
      <c r="B95">
        <v>111.944</v>
      </c>
      <c r="C95">
        <v>117.63200000000001</v>
      </c>
      <c r="D95">
        <v>122.715</v>
      </c>
      <c r="E95">
        <v>128.803</v>
      </c>
      <c r="F95">
        <v>142.119</v>
      </c>
    </row>
    <row r="96" spans="1:6" ht="17" x14ac:dyDescent="0.25">
      <c r="A96" s="32">
        <v>95</v>
      </c>
      <c r="B96">
        <v>113.038</v>
      </c>
      <c r="C96">
        <v>118.752</v>
      </c>
      <c r="D96">
        <v>123.858</v>
      </c>
      <c r="E96">
        <v>129.97300000000001</v>
      </c>
      <c r="F96">
        <v>143.34399999999999</v>
      </c>
    </row>
    <row r="97" spans="1:6" ht="17" x14ac:dyDescent="0.25">
      <c r="A97" s="32">
        <v>96</v>
      </c>
      <c r="B97">
        <v>114.131</v>
      </c>
      <c r="C97">
        <v>119.871</v>
      </c>
      <c r="D97">
        <v>125</v>
      </c>
      <c r="E97">
        <v>131.14099999999999</v>
      </c>
      <c r="F97">
        <v>144.56700000000001</v>
      </c>
    </row>
    <row r="98" spans="1:6" ht="17" x14ac:dyDescent="0.25">
      <c r="A98" s="32">
        <v>97</v>
      </c>
      <c r="B98">
        <v>115.223</v>
      </c>
      <c r="C98">
        <v>120.99</v>
      </c>
      <c r="D98">
        <v>126.14100000000001</v>
      </c>
      <c r="E98">
        <v>132.309</v>
      </c>
      <c r="F98">
        <v>145.78899999999999</v>
      </c>
    </row>
    <row r="99" spans="1:6" ht="17" x14ac:dyDescent="0.25">
      <c r="A99" s="32">
        <v>98</v>
      </c>
      <c r="B99">
        <v>116.315</v>
      </c>
      <c r="C99">
        <v>122.108</v>
      </c>
      <c r="D99">
        <v>127.282</v>
      </c>
      <c r="E99">
        <v>133.476</v>
      </c>
      <c r="F99">
        <v>147.01</v>
      </c>
    </row>
    <row r="100" spans="1:6" ht="17" x14ac:dyDescent="0.25">
      <c r="A100" s="32">
        <v>99</v>
      </c>
      <c r="B100">
        <v>117.407</v>
      </c>
      <c r="C100">
        <v>123.22499999999999</v>
      </c>
      <c r="D100">
        <v>128.422</v>
      </c>
      <c r="E100">
        <v>134.642</v>
      </c>
      <c r="F100">
        <v>148.22999999999999</v>
      </c>
    </row>
    <row r="101" spans="1:6" ht="17" x14ac:dyDescent="0.25">
      <c r="A101" s="32">
        <v>100</v>
      </c>
      <c r="B101">
        <v>118.498</v>
      </c>
      <c r="C101">
        <v>124.342</v>
      </c>
      <c r="D101">
        <v>129.56100000000001</v>
      </c>
      <c r="E101">
        <v>135.80699999999999</v>
      </c>
      <c r="F101">
        <v>149.44900000000001</v>
      </c>
    </row>
    <row r="102" spans="1:6" ht="17" x14ac:dyDescent="0.25">
      <c r="A102" s="32">
        <v>100</v>
      </c>
      <c r="B102">
        <v>118.498</v>
      </c>
      <c r="C102">
        <v>124.342</v>
      </c>
      <c r="D102">
        <v>129.56100000000001</v>
      </c>
      <c r="E102">
        <v>135.80699999999999</v>
      </c>
      <c r="F102">
        <v>149.44900000000001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4901-82A5-6B43-877C-0378C99C3D14}">
  <dimension ref="A1:I101"/>
  <sheetViews>
    <sheetView workbookViewId="0">
      <selection activeCell="G10" sqref="G10"/>
    </sheetView>
  </sheetViews>
  <sheetFormatPr baseColWidth="10" defaultRowHeight="16" x14ac:dyDescent="0.2"/>
  <sheetData>
    <row r="1" spans="1:9" ht="17" x14ac:dyDescent="0.25">
      <c r="A1" s="30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I1" s="31" t="s">
        <v>34</v>
      </c>
    </row>
    <row r="2" spans="1:9" ht="17" x14ac:dyDescent="0.25">
      <c r="A2" s="32">
        <v>1</v>
      </c>
      <c r="B2">
        <v>1.6E-2</v>
      </c>
      <c r="C2">
        <v>4.0000000000000001E-3</v>
      </c>
      <c r="D2">
        <v>1E-3</v>
      </c>
      <c r="E2">
        <v>0</v>
      </c>
      <c r="F2">
        <v>0</v>
      </c>
    </row>
    <row r="3" spans="1:9" ht="17" x14ac:dyDescent="0.25">
      <c r="A3" s="32">
        <v>2</v>
      </c>
      <c r="B3">
        <v>0.21099999999999999</v>
      </c>
      <c r="C3">
        <v>0.10299999999999999</v>
      </c>
      <c r="D3">
        <v>5.0999999999999997E-2</v>
      </c>
      <c r="E3">
        <v>0.02</v>
      </c>
      <c r="F3">
        <v>2E-3</v>
      </c>
    </row>
    <row r="4" spans="1:9" ht="17" x14ac:dyDescent="0.25">
      <c r="A4" s="32">
        <v>3</v>
      </c>
      <c r="B4">
        <v>0.58399999999999996</v>
      </c>
      <c r="C4">
        <v>0.35199999999999998</v>
      </c>
      <c r="D4">
        <v>0.216</v>
      </c>
      <c r="E4">
        <v>0.115</v>
      </c>
      <c r="F4">
        <v>2.4E-2</v>
      </c>
    </row>
    <row r="5" spans="1:9" ht="17" x14ac:dyDescent="0.25">
      <c r="A5" s="32">
        <v>4</v>
      </c>
      <c r="B5">
        <v>1.0640000000000001</v>
      </c>
      <c r="C5">
        <v>0.71099999999999997</v>
      </c>
      <c r="D5">
        <v>0.48399999999999999</v>
      </c>
      <c r="E5">
        <v>0.29699999999999999</v>
      </c>
      <c r="F5">
        <v>9.0999999999999998E-2</v>
      </c>
    </row>
    <row r="6" spans="1:9" ht="17" x14ac:dyDescent="0.25">
      <c r="A6" s="32">
        <v>5</v>
      </c>
      <c r="B6">
        <v>1.61</v>
      </c>
      <c r="C6">
        <v>1.145</v>
      </c>
      <c r="D6">
        <v>0.83099999999999996</v>
      </c>
      <c r="E6">
        <v>0.55400000000000005</v>
      </c>
      <c r="F6">
        <v>0.21</v>
      </c>
    </row>
    <row r="7" spans="1:9" ht="17" x14ac:dyDescent="0.25">
      <c r="A7" s="32">
        <v>6</v>
      </c>
      <c r="B7">
        <v>2.2040000000000002</v>
      </c>
      <c r="C7">
        <v>1.635</v>
      </c>
      <c r="D7">
        <v>1.2370000000000001</v>
      </c>
      <c r="E7">
        <v>0.872</v>
      </c>
      <c r="F7">
        <v>0.38100000000000001</v>
      </c>
    </row>
    <row r="8" spans="1:9" ht="17" x14ac:dyDescent="0.25">
      <c r="A8" s="32">
        <v>7</v>
      </c>
      <c r="B8">
        <v>2.8330000000000002</v>
      </c>
      <c r="C8">
        <v>2.1669999999999998</v>
      </c>
      <c r="D8">
        <v>1.69</v>
      </c>
      <c r="E8">
        <v>1.2390000000000001</v>
      </c>
      <c r="F8">
        <v>0.59799999999999998</v>
      </c>
    </row>
    <row r="9" spans="1:9" ht="17" x14ac:dyDescent="0.25">
      <c r="A9" s="32">
        <v>8</v>
      </c>
      <c r="B9">
        <v>3.49</v>
      </c>
      <c r="C9">
        <v>2.7330000000000001</v>
      </c>
      <c r="D9">
        <v>2.1800000000000002</v>
      </c>
      <c r="E9">
        <v>1.6459999999999999</v>
      </c>
      <c r="F9">
        <v>0.85699999999999998</v>
      </c>
    </row>
    <row r="10" spans="1:9" ht="17" x14ac:dyDescent="0.25">
      <c r="A10" s="32">
        <v>9</v>
      </c>
      <c r="B10">
        <v>4.1680000000000001</v>
      </c>
      <c r="C10">
        <v>3.3250000000000002</v>
      </c>
      <c r="D10">
        <v>2.7</v>
      </c>
      <c r="E10">
        <v>2.0880000000000001</v>
      </c>
      <c r="F10">
        <v>1.1519999999999999</v>
      </c>
    </row>
    <row r="11" spans="1:9" ht="17" x14ac:dyDescent="0.25">
      <c r="A11" s="32">
        <v>10</v>
      </c>
      <c r="B11">
        <v>4.8650000000000002</v>
      </c>
      <c r="C11">
        <v>3.94</v>
      </c>
      <c r="D11">
        <v>3.2469999999999999</v>
      </c>
      <c r="E11">
        <v>2.5579999999999998</v>
      </c>
      <c r="F11">
        <v>1.4790000000000001</v>
      </c>
    </row>
    <row r="12" spans="1:9" ht="17" x14ac:dyDescent="0.25">
      <c r="A12" s="32">
        <v>11</v>
      </c>
      <c r="B12">
        <v>5.5780000000000003</v>
      </c>
      <c r="C12">
        <v>4.5750000000000002</v>
      </c>
      <c r="D12">
        <v>3.8159999999999998</v>
      </c>
      <c r="E12">
        <v>3.0529999999999999</v>
      </c>
      <c r="F12">
        <v>1.8340000000000001</v>
      </c>
    </row>
    <row r="13" spans="1:9" ht="17" x14ac:dyDescent="0.25">
      <c r="A13" s="32">
        <v>12</v>
      </c>
      <c r="B13">
        <v>6.3040000000000003</v>
      </c>
      <c r="C13">
        <v>5.226</v>
      </c>
      <c r="D13">
        <v>4.4039999999999999</v>
      </c>
      <c r="E13">
        <v>3.5710000000000002</v>
      </c>
      <c r="F13">
        <v>2.214</v>
      </c>
    </row>
    <row r="14" spans="1:9" ht="17" x14ac:dyDescent="0.25">
      <c r="A14" s="32">
        <v>13</v>
      </c>
      <c r="B14">
        <v>7.0419999999999998</v>
      </c>
      <c r="C14">
        <v>5.8920000000000003</v>
      </c>
      <c r="D14">
        <v>5.0090000000000003</v>
      </c>
      <c r="E14">
        <v>4.1070000000000002</v>
      </c>
      <c r="F14">
        <v>2.617</v>
      </c>
    </row>
    <row r="15" spans="1:9" ht="17" x14ac:dyDescent="0.25">
      <c r="A15" s="32">
        <v>14</v>
      </c>
      <c r="B15">
        <v>7.79</v>
      </c>
      <c r="C15">
        <v>6.5709999999999997</v>
      </c>
      <c r="D15">
        <v>5.6289999999999996</v>
      </c>
      <c r="E15">
        <v>4.66</v>
      </c>
      <c r="F15">
        <v>3.0409999999999999</v>
      </c>
    </row>
    <row r="16" spans="1:9" ht="17" x14ac:dyDescent="0.25">
      <c r="A16" s="32">
        <v>15</v>
      </c>
      <c r="B16">
        <v>8.5470000000000006</v>
      </c>
      <c r="C16">
        <v>7.2610000000000001</v>
      </c>
      <c r="D16">
        <v>6.2619999999999996</v>
      </c>
      <c r="E16">
        <v>5.2290000000000001</v>
      </c>
      <c r="F16">
        <v>3.4830000000000001</v>
      </c>
    </row>
    <row r="17" spans="1:6" ht="17" x14ac:dyDescent="0.25">
      <c r="A17" s="32">
        <v>16</v>
      </c>
      <c r="B17">
        <v>9.3119999999999994</v>
      </c>
      <c r="C17">
        <v>7.9619999999999997</v>
      </c>
      <c r="D17">
        <v>6.9080000000000004</v>
      </c>
      <c r="E17">
        <v>5.8120000000000003</v>
      </c>
      <c r="F17">
        <v>3.9420000000000002</v>
      </c>
    </row>
    <row r="18" spans="1:6" ht="17" x14ac:dyDescent="0.25">
      <c r="A18" s="32">
        <v>17</v>
      </c>
      <c r="B18">
        <v>10.085000000000001</v>
      </c>
      <c r="C18">
        <v>8.6720000000000006</v>
      </c>
      <c r="D18">
        <v>7.5640000000000001</v>
      </c>
      <c r="E18">
        <v>6.4080000000000004</v>
      </c>
      <c r="F18">
        <v>4.4160000000000004</v>
      </c>
    </row>
    <row r="19" spans="1:6" ht="17" x14ac:dyDescent="0.25">
      <c r="A19" s="32">
        <v>18</v>
      </c>
      <c r="B19">
        <v>10.865</v>
      </c>
      <c r="C19">
        <v>9.39</v>
      </c>
      <c r="D19">
        <v>8.2309999999999999</v>
      </c>
      <c r="E19">
        <v>7.0149999999999997</v>
      </c>
      <c r="F19">
        <v>4.9050000000000002</v>
      </c>
    </row>
    <row r="20" spans="1:6" ht="17" x14ac:dyDescent="0.25">
      <c r="A20" s="32">
        <v>19</v>
      </c>
      <c r="B20">
        <v>11.651</v>
      </c>
      <c r="C20">
        <v>10.117000000000001</v>
      </c>
      <c r="D20">
        <v>8.907</v>
      </c>
      <c r="E20">
        <v>7.633</v>
      </c>
      <c r="F20">
        <v>5.407</v>
      </c>
    </row>
    <row r="21" spans="1:6" ht="17" x14ac:dyDescent="0.25">
      <c r="A21" s="32">
        <v>20</v>
      </c>
      <c r="B21">
        <v>12.443</v>
      </c>
      <c r="C21">
        <v>10.851000000000001</v>
      </c>
      <c r="D21">
        <v>9.5909999999999993</v>
      </c>
      <c r="E21">
        <v>8.26</v>
      </c>
      <c r="F21">
        <v>5.9210000000000003</v>
      </c>
    </row>
    <row r="22" spans="1:6" ht="17" x14ac:dyDescent="0.25">
      <c r="A22" s="32">
        <v>21</v>
      </c>
      <c r="B22">
        <v>13.24</v>
      </c>
      <c r="C22">
        <v>11.590999999999999</v>
      </c>
      <c r="D22">
        <v>10.282999999999999</v>
      </c>
      <c r="E22">
        <v>8.8970000000000002</v>
      </c>
      <c r="F22">
        <v>6.4470000000000001</v>
      </c>
    </row>
    <row r="23" spans="1:6" ht="17" x14ac:dyDescent="0.25">
      <c r="A23" s="32">
        <v>22</v>
      </c>
      <c r="B23">
        <v>14.041</v>
      </c>
      <c r="C23">
        <v>12.337999999999999</v>
      </c>
      <c r="D23">
        <v>10.981999999999999</v>
      </c>
      <c r="E23">
        <v>9.5419999999999998</v>
      </c>
      <c r="F23">
        <v>6.9829999999999997</v>
      </c>
    </row>
    <row r="24" spans="1:6" ht="17" x14ac:dyDescent="0.25">
      <c r="A24" s="32">
        <v>23</v>
      </c>
      <c r="B24">
        <v>14.848000000000001</v>
      </c>
      <c r="C24">
        <v>13.090999999999999</v>
      </c>
      <c r="D24">
        <v>11.689</v>
      </c>
      <c r="E24">
        <v>10.196</v>
      </c>
      <c r="F24">
        <v>7.5289999999999999</v>
      </c>
    </row>
    <row r="25" spans="1:6" ht="17" x14ac:dyDescent="0.25">
      <c r="A25" s="32">
        <v>24</v>
      </c>
      <c r="B25">
        <v>15.659000000000001</v>
      </c>
      <c r="C25">
        <v>13.848000000000001</v>
      </c>
      <c r="D25">
        <v>12.401</v>
      </c>
      <c r="E25">
        <v>10.856</v>
      </c>
      <c r="F25">
        <v>8.0850000000000009</v>
      </c>
    </row>
    <row r="26" spans="1:6" ht="17" x14ac:dyDescent="0.25">
      <c r="A26" s="32">
        <v>25</v>
      </c>
      <c r="B26">
        <v>16.472999999999999</v>
      </c>
      <c r="C26">
        <v>14.611000000000001</v>
      </c>
      <c r="D26">
        <v>13.12</v>
      </c>
      <c r="E26">
        <v>11.523999999999999</v>
      </c>
      <c r="F26">
        <v>8.6489999999999991</v>
      </c>
    </row>
    <row r="27" spans="1:6" ht="17" x14ac:dyDescent="0.25">
      <c r="A27" s="32">
        <v>26</v>
      </c>
      <c r="B27">
        <v>17.292000000000002</v>
      </c>
      <c r="C27">
        <v>15.379</v>
      </c>
      <c r="D27">
        <v>13.843999999999999</v>
      </c>
      <c r="E27">
        <v>12.198</v>
      </c>
      <c r="F27">
        <v>9.2219999999999995</v>
      </c>
    </row>
    <row r="28" spans="1:6" ht="17" x14ac:dyDescent="0.25">
      <c r="A28" s="32">
        <v>27</v>
      </c>
      <c r="B28">
        <v>18.114000000000001</v>
      </c>
      <c r="C28">
        <v>16.151</v>
      </c>
      <c r="D28">
        <v>14.573</v>
      </c>
      <c r="E28">
        <v>12.879</v>
      </c>
      <c r="F28">
        <v>9.8030000000000008</v>
      </c>
    </row>
    <row r="29" spans="1:6" ht="17" x14ac:dyDescent="0.25">
      <c r="A29" s="32">
        <v>28</v>
      </c>
      <c r="B29">
        <v>18.939</v>
      </c>
      <c r="C29">
        <v>16.928000000000001</v>
      </c>
      <c r="D29">
        <v>15.308</v>
      </c>
      <c r="E29">
        <v>13.565</v>
      </c>
      <c r="F29">
        <v>10.391</v>
      </c>
    </row>
    <row r="30" spans="1:6" ht="17" x14ac:dyDescent="0.25">
      <c r="A30" s="32">
        <v>29</v>
      </c>
      <c r="B30">
        <v>19.768000000000001</v>
      </c>
      <c r="C30">
        <v>17.707999999999998</v>
      </c>
      <c r="D30">
        <v>16.047000000000001</v>
      </c>
      <c r="E30">
        <v>14.256</v>
      </c>
      <c r="F30">
        <v>10.986000000000001</v>
      </c>
    </row>
    <row r="31" spans="1:6" ht="17" x14ac:dyDescent="0.25">
      <c r="A31" s="32">
        <v>30</v>
      </c>
      <c r="B31">
        <v>20.599</v>
      </c>
      <c r="C31">
        <v>18.492999999999999</v>
      </c>
      <c r="D31">
        <v>16.791</v>
      </c>
      <c r="E31">
        <v>14.952999999999999</v>
      </c>
      <c r="F31">
        <v>11.587999999999999</v>
      </c>
    </row>
    <row r="32" spans="1:6" ht="17" x14ac:dyDescent="0.25">
      <c r="A32" s="32">
        <v>31</v>
      </c>
      <c r="B32">
        <v>21.434000000000001</v>
      </c>
      <c r="C32">
        <v>19.280999999999999</v>
      </c>
      <c r="D32">
        <v>17.539000000000001</v>
      </c>
      <c r="E32">
        <v>15.654999999999999</v>
      </c>
      <c r="F32">
        <v>12.196</v>
      </c>
    </row>
    <row r="33" spans="1:6" ht="17" x14ac:dyDescent="0.25">
      <c r="A33" s="32">
        <v>32</v>
      </c>
      <c r="B33">
        <v>22.271000000000001</v>
      </c>
      <c r="C33">
        <v>20.071999999999999</v>
      </c>
      <c r="D33">
        <v>18.291</v>
      </c>
      <c r="E33">
        <v>16.361999999999998</v>
      </c>
      <c r="F33">
        <v>12.811</v>
      </c>
    </row>
    <row r="34" spans="1:6" ht="17" x14ac:dyDescent="0.25">
      <c r="A34" s="32">
        <v>33</v>
      </c>
      <c r="B34">
        <v>23.11</v>
      </c>
      <c r="C34">
        <v>20.867000000000001</v>
      </c>
      <c r="D34">
        <v>19.047000000000001</v>
      </c>
      <c r="E34">
        <v>17.074000000000002</v>
      </c>
      <c r="F34">
        <v>13.430999999999999</v>
      </c>
    </row>
    <row r="35" spans="1:6" ht="17" x14ac:dyDescent="0.25">
      <c r="A35" s="32">
        <v>34</v>
      </c>
      <c r="B35">
        <v>23.952000000000002</v>
      </c>
      <c r="C35">
        <v>21.664000000000001</v>
      </c>
      <c r="D35">
        <v>19.806000000000001</v>
      </c>
      <c r="E35">
        <v>17.789000000000001</v>
      </c>
      <c r="F35">
        <v>14.057</v>
      </c>
    </row>
    <row r="36" spans="1:6" ht="17" x14ac:dyDescent="0.25">
      <c r="A36" s="32">
        <v>35</v>
      </c>
      <c r="B36">
        <v>24.797000000000001</v>
      </c>
      <c r="C36">
        <v>22.465</v>
      </c>
      <c r="D36">
        <v>20.568999999999999</v>
      </c>
      <c r="E36">
        <v>18.509</v>
      </c>
      <c r="F36">
        <v>14.688000000000001</v>
      </c>
    </row>
    <row r="37" spans="1:6" ht="17" x14ac:dyDescent="0.25">
      <c r="A37" s="32">
        <v>36</v>
      </c>
      <c r="B37">
        <v>25.643000000000001</v>
      </c>
      <c r="C37">
        <v>23.268999999999998</v>
      </c>
      <c r="D37">
        <v>21.335999999999999</v>
      </c>
      <c r="E37">
        <v>19.233000000000001</v>
      </c>
      <c r="F37">
        <v>15.324</v>
      </c>
    </row>
    <row r="38" spans="1:6" ht="17" x14ac:dyDescent="0.25">
      <c r="A38" s="32">
        <v>37</v>
      </c>
      <c r="B38">
        <v>26.492000000000001</v>
      </c>
      <c r="C38">
        <v>24.074999999999999</v>
      </c>
      <c r="D38">
        <v>22.106000000000002</v>
      </c>
      <c r="E38">
        <v>19.96</v>
      </c>
      <c r="F38">
        <v>15.965</v>
      </c>
    </row>
    <row r="39" spans="1:6" ht="17" x14ac:dyDescent="0.25">
      <c r="A39" s="32">
        <v>38</v>
      </c>
      <c r="B39">
        <v>27.343</v>
      </c>
      <c r="C39">
        <v>24.884</v>
      </c>
      <c r="D39">
        <v>22.878</v>
      </c>
      <c r="E39">
        <v>20.690999999999999</v>
      </c>
      <c r="F39">
        <v>16.611000000000001</v>
      </c>
    </row>
    <row r="40" spans="1:6" ht="17" x14ac:dyDescent="0.25">
      <c r="A40" s="32">
        <v>39</v>
      </c>
      <c r="B40">
        <v>28.196000000000002</v>
      </c>
      <c r="C40">
        <v>25.695</v>
      </c>
      <c r="D40">
        <v>23.654</v>
      </c>
      <c r="E40">
        <v>21.425999999999998</v>
      </c>
      <c r="F40">
        <v>17.262</v>
      </c>
    </row>
    <row r="41" spans="1:6" ht="17" x14ac:dyDescent="0.25">
      <c r="A41" s="32">
        <v>40</v>
      </c>
      <c r="B41">
        <v>29.050999999999998</v>
      </c>
      <c r="C41">
        <v>26.509</v>
      </c>
      <c r="D41">
        <v>24.433</v>
      </c>
      <c r="E41">
        <v>22.164000000000001</v>
      </c>
      <c r="F41">
        <v>17.916</v>
      </c>
    </row>
    <row r="42" spans="1:6" ht="17" x14ac:dyDescent="0.25">
      <c r="A42" s="32">
        <v>41</v>
      </c>
      <c r="B42">
        <v>29.907</v>
      </c>
      <c r="C42">
        <v>27.326000000000001</v>
      </c>
      <c r="D42">
        <v>25.215</v>
      </c>
      <c r="E42">
        <v>22.905999999999999</v>
      </c>
      <c r="F42">
        <v>18.574999999999999</v>
      </c>
    </row>
    <row r="43" spans="1:6" ht="17" x14ac:dyDescent="0.25">
      <c r="A43" s="32">
        <v>42</v>
      </c>
      <c r="B43">
        <v>30.765000000000001</v>
      </c>
      <c r="C43">
        <v>28.143999999999998</v>
      </c>
      <c r="D43">
        <v>25.998999999999999</v>
      </c>
      <c r="E43">
        <v>23.65</v>
      </c>
      <c r="F43">
        <v>19.239000000000001</v>
      </c>
    </row>
    <row r="44" spans="1:6" ht="17" x14ac:dyDescent="0.25">
      <c r="A44" s="32">
        <v>43</v>
      </c>
      <c r="B44">
        <v>31.625</v>
      </c>
      <c r="C44">
        <v>28.965</v>
      </c>
      <c r="D44">
        <v>26.785</v>
      </c>
      <c r="E44">
        <v>24.398</v>
      </c>
      <c r="F44">
        <v>19.905999999999999</v>
      </c>
    </row>
    <row r="45" spans="1:6" ht="17" x14ac:dyDescent="0.25">
      <c r="A45" s="32">
        <v>44</v>
      </c>
      <c r="B45">
        <v>32.487000000000002</v>
      </c>
      <c r="C45">
        <v>29.786999999999999</v>
      </c>
      <c r="D45">
        <v>27.574999999999999</v>
      </c>
      <c r="E45">
        <v>25.148</v>
      </c>
      <c r="F45">
        <v>20.576000000000001</v>
      </c>
    </row>
    <row r="46" spans="1:6" ht="17" x14ac:dyDescent="0.25">
      <c r="A46" s="32">
        <v>45</v>
      </c>
      <c r="B46">
        <v>33.35</v>
      </c>
      <c r="C46">
        <v>30.611999999999998</v>
      </c>
      <c r="D46">
        <v>28.366</v>
      </c>
      <c r="E46">
        <v>25.901</v>
      </c>
      <c r="F46">
        <v>21.251000000000001</v>
      </c>
    </row>
    <row r="47" spans="1:6" ht="17" x14ac:dyDescent="0.25">
      <c r="A47" s="32">
        <v>46</v>
      </c>
      <c r="B47">
        <v>34.215000000000003</v>
      </c>
      <c r="C47">
        <v>31.439</v>
      </c>
      <c r="D47">
        <v>29.16</v>
      </c>
      <c r="E47">
        <v>26.657</v>
      </c>
      <c r="F47">
        <v>21.928999999999998</v>
      </c>
    </row>
    <row r="48" spans="1:6" ht="17" x14ac:dyDescent="0.25">
      <c r="A48" s="32">
        <v>47</v>
      </c>
      <c r="B48">
        <v>35.081000000000003</v>
      </c>
      <c r="C48">
        <v>32.268000000000001</v>
      </c>
      <c r="D48">
        <v>29.956</v>
      </c>
      <c r="E48">
        <v>27.416</v>
      </c>
      <c r="F48">
        <v>22.61</v>
      </c>
    </row>
    <row r="49" spans="1:6" ht="17" x14ac:dyDescent="0.25">
      <c r="A49" s="32">
        <v>48</v>
      </c>
      <c r="B49">
        <v>35.948999999999998</v>
      </c>
      <c r="C49">
        <v>33.097999999999999</v>
      </c>
      <c r="D49">
        <v>30.754999999999999</v>
      </c>
      <c r="E49">
        <v>28.177</v>
      </c>
      <c r="F49">
        <v>23.295000000000002</v>
      </c>
    </row>
    <row r="50" spans="1:6" ht="17" x14ac:dyDescent="0.25">
      <c r="A50" s="32">
        <v>49</v>
      </c>
      <c r="B50">
        <v>36.817999999999998</v>
      </c>
      <c r="C50">
        <v>33.93</v>
      </c>
      <c r="D50">
        <v>31.555</v>
      </c>
      <c r="E50">
        <v>28.940999999999999</v>
      </c>
      <c r="F50">
        <v>23.983000000000001</v>
      </c>
    </row>
    <row r="51" spans="1:6" ht="17" x14ac:dyDescent="0.25">
      <c r="A51" s="32">
        <v>50</v>
      </c>
      <c r="B51">
        <v>37.689</v>
      </c>
      <c r="C51">
        <v>34.764000000000003</v>
      </c>
      <c r="D51">
        <v>32.356999999999999</v>
      </c>
      <c r="E51">
        <v>29.707000000000001</v>
      </c>
      <c r="F51">
        <v>24.673999999999999</v>
      </c>
    </row>
    <row r="52" spans="1:6" ht="17" x14ac:dyDescent="0.25">
      <c r="A52" s="32">
        <v>51</v>
      </c>
      <c r="B52">
        <v>38.56</v>
      </c>
      <c r="C52">
        <v>35.6</v>
      </c>
      <c r="D52">
        <v>33.161999999999999</v>
      </c>
      <c r="E52">
        <v>30.475000000000001</v>
      </c>
      <c r="F52">
        <v>25.367999999999999</v>
      </c>
    </row>
    <row r="53" spans="1:6" ht="17" x14ac:dyDescent="0.25">
      <c r="A53" s="32">
        <v>52</v>
      </c>
      <c r="B53">
        <v>39.433</v>
      </c>
      <c r="C53">
        <v>36.436999999999998</v>
      </c>
      <c r="D53">
        <v>33.968000000000004</v>
      </c>
      <c r="E53">
        <v>31.245999999999999</v>
      </c>
      <c r="F53">
        <v>26.065000000000001</v>
      </c>
    </row>
    <row r="54" spans="1:6" ht="17" x14ac:dyDescent="0.25">
      <c r="A54" s="32">
        <v>53</v>
      </c>
      <c r="B54">
        <v>40.308</v>
      </c>
      <c r="C54">
        <v>37.276000000000003</v>
      </c>
      <c r="D54">
        <v>34.776000000000003</v>
      </c>
      <c r="E54">
        <v>32.018000000000001</v>
      </c>
      <c r="F54">
        <v>26.765000000000001</v>
      </c>
    </row>
    <row r="55" spans="1:6" ht="17" x14ac:dyDescent="0.25">
      <c r="A55" s="32">
        <v>54</v>
      </c>
      <c r="B55">
        <v>41.183</v>
      </c>
      <c r="C55">
        <v>38.116</v>
      </c>
      <c r="D55">
        <v>35.585999999999999</v>
      </c>
      <c r="E55">
        <v>32.792999999999999</v>
      </c>
      <c r="F55">
        <v>27.468</v>
      </c>
    </row>
    <row r="56" spans="1:6" ht="17" x14ac:dyDescent="0.25">
      <c r="A56" s="32">
        <v>55</v>
      </c>
      <c r="B56">
        <v>42.06</v>
      </c>
      <c r="C56">
        <v>38.957999999999998</v>
      </c>
      <c r="D56">
        <v>36.398000000000003</v>
      </c>
      <c r="E56">
        <v>33.57</v>
      </c>
      <c r="F56">
        <v>28.172999999999998</v>
      </c>
    </row>
    <row r="57" spans="1:6" ht="17" x14ac:dyDescent="0.25">
      <c r="A57" s="32">
        <v>56</v>
      </c>
      <c r="B57">
        <v>42.936999999999998</v>
      </c>
      <c r="C57">
        <v>39.801000000000002</v>
      </c>
      <c r="D57">
        <v>37.212000000000003</v>
      </c>
      <c r="E57">
        <v>34.35</v>
      </c>
      <c r="F57">
        <v>28.881</v>
      </c>
    </row>
    <row r="58" spans="1:6" ht="17" x14ac:dyDescent="0.25">
      <c r="A58" s="32">
        <v>57</v>
      </c>
      <c r="B58">
        <v>43.816000000000003</v>
      </c>
      <c r="C58">
        <v>40.646000000000001</v>
      </c>
      <c r="D58">
        <v>38.027000000000001</v>
      </c>
      <c r="E58">
        <v>35.131</v>
      </c>
      <c r="F58">
        <v>29.591999999999999</v>
      </c>
    </row>
    <row r="59" spans="1:6" ht="17" x14ac:dyDescent="0.25">
      <c r="A59" s="32">
        <v>58</v>
      </c>
      <c r="B59">
        <v>44.695999999999998</v>
      </c>
      <c r="C59">
        <v>41.491999999999997</v>
      </c>
      <c r="D59">
        <v>38.844000000000001</v>
      </c>
      <c r="E59">
        <v>35.912999999999997</v>
      </c>
      <c r="F59">
        <v>30.305</v>
      </c>
    </row>
    <row r="60" spans="1:6" ht="17" x14ac:dyDescent="0.25">
      <c r="A60" s="32">
        <v>59</v>
      </c>
      <c r="B60">
        <v>45.576999999999998</v>
      </c>
      <c r="C60">
        <v>42.338999999999999</v>
      </c>
      <c r="D60">
        <v>39.661999999999999</v>
      </c>
      <c r="E60">
        <v>36.698</v>
      </c>
      <c r="F60">
        <v>31.02</v>
      </c>
    </row>
    <row r="61" spans="1:6" ht="17" x14ac:dyDescent="0.25">
      <c r="A61" s="32">
        <v>60</v>
      </c>
      <c r="B61">
        <v>46.459000000000003</v>
      </c>
      <c r="C61">
        <v>43.188000000000002</v>
      </c>
      <c r="D61">
        <v>40.481999999999999</v>
      </c>
      <c r="E61">
        <v>37.484999999999999</v>
      </c>
      <c r="F61">
        <v>31.738</v>
      </c>
    </row>
    <row r="62" spans="1:6" ht="17" x14ac:dyDescent="0.25">
      <c r="A62" s="32">
        <v>61</v>
      </c>
      <c r="B62">
        <v>47.341999999999999</v>
      </c>
      <c r="C62">
        <v>44.037999999999997</v>
      </c>
      <c r="D62">
        <v>41.302999999999997</v>
      </c>
      <c r="E62">
        <v>38.273000000000003</v>
      </c>
      <c r="F62">
        <v>32.459000000000003</v>
      </c>
    </row>
    <row r="63" spans="1:6" ht="17" x14ac:dyDescent="0.25">
      <c r="A63" s="32">
        <v>62</v>
      </c>
      <c r="B63">
        <v>48.225999999999999</v>
      </c>
      <c r="C63">
        <v>44.889000000000003</v>
      </c>
      <c r="D63">
        <v>42.125999999999998</v>
      </c>
      <c r="E63">
        <v>39.063000000000002</v>
      </c>
      <c r="F63">
        <v>33.180999999999997</v>
      </c>
    </row>
    <row r="64" spans="1:6" ht="17" x14ac:dyDescent="0.25">
      <c r="A64" s="32">
        <v>63</v>
      </c>
      <c r="B64">
        <v>49.110999999999997</v>
      </c>
      <c r="C64">
        <v>45.741</v>
      </c>
      <c r="D64">
        <v>42.95</v>
      </c>
      <c r="E64">
        <v>39.854999999999997</v>
      </c>
      <c r="F64">
        <v>33.905999999999999</v>
      </c>
    </row>
    <row r="65" spans="1:6" ht="17" x14ac:dyDescent="0.25">
      <c r="A65" s="32">
        <v>64</v>
      </c>
      <c r="B65">
        <v>49.996000000000002</v>
      </c>
      <c r="C65">
        <v>46.594999999999999</v>
      </c>
      <c r="D65">
        <v>43.776000000000003</v>
      </c>
      <c r="E65">
        <v>40.649000000000001</v>
      </c>
      <c r="F65">
        <v>34.633000000000003</v>
      </c>
    </row>
    <row r="66" spans="1:6" ht="17" x14ac:dyDescent="0.25">
      <c r="A66" s="32">
        <v>65</v>
      </c>
      <c r="B66">
        <v>50.883000000000003</v>
      </c>
      <c r="C66">
        <v>47.45</v>
      </c>
      <c r="D66">
        <v>44.603000000000002</v>
      </c>
      <c r="E66">
        <v>41.444000000000003</v>
      </c>
      <c r="F66">
        <v>35.362000000000002</v>
      </c>
    </row>
    <row r="67" spans="1:6" ht="17" x14ac:dyDescent="0.25">
      <c r="A67" s="32">
        <v>66</v>
      </c>
      <c r="B67">
        <v>51.77</v>
      </c>
      <c r="C67">
        <v>48.305</v>
      </c>
      <c r="D67">
        <v>45.430999999999997</v>
      </c>
      <c r="E67">
        <v>42.24</v>
      </c>
      <c r="F67">
        <v>36.093000000000004</v>
      </c>
    </row>
    <row r="68" spans="1:6" ht="17" x14ac:dyDescent="0.25">
      <c r="A68" s="32">
        <v>67</v>
      </c>
      <c r="B68">
        <v>52.658999999999999</v>
      </c>
      <c r="C68">
        <v>49.161999999999999</v>
      </c>
      <c r="D68">
        <v>46.261000000000003</v>
      </c>
      <c r="E68">
        <v>43.037999999999997</v>
      </c>
      <c r="F68">
        <v>36.826000000000001</v>
      </c>
    </row>
    <row r="69" spans="1:6" ht="17" x14ac:dyDescent="0.25">
      <c r="A69" s="32">
        <v>68</v>
      </c>
      <c r="B69">
        <v>53.548000000000002</v>
      </c>
      <c r="C69">
        <v>50.02</v>
      </c>
      <c r="D69">
        <v>47.091999999999999</v>
      </c>
      <c r="E69">
        <v>43.838000000000001</v>
      </c>
      <c r="F69">
        <v>37.561</v>
      </c>
    </row>
    <row r="70" spans="1:6" ht="17" x14ac:dyDescent="0.25">
      <c r="A70" s="32">
        <v>69</v>
      </c>
      <c r="B70">
        <v>54.438000000000002</v>
      </c>
      <c r="C70">
        <v>50.878999999999998</v>
      </c>
      <c r="D70">
        <v>47.923999999999999</v>
      </c>
      <c r="E70">
        <v>44.639000000000003</v>
      </c>
      <c r="F70">
        <v>38.298000000000002</v>
      </c>
    </row>
    <row r="71" spans="1:6" ht="17" x14ac:dyDescent="0.25">
      <c r="A71" s="32">
        <v>70</v>
      </c>
      <c r="B71">
        <v>55.329000000000001</v>
      </c>
      <c r="C71">
        <v>51.738999999999997</v>
      </c>
      <c r="D71">
        <v>48.758000000000003</v>
      </c>
      <c r="E71">
        <v>45.442</v>
      </c>
      <c r="F71">
        <v>39.036000000000001</v>
      </c>
    </row>
    <row r="72" spans="1:6" ht="17" x14ac:dyDescent="0.25">
      <c r="A72" s="32">
        <v>71</v>
      </c>
      <c r="B72">
        <v>56.220999999999997</v>
      </c>
      <c r="C72">
        <v>52.6</v>
      </c>
      <c r="D72">
        <v>49.591999999999999</v>
      </c>
      <c r="E72">
        <v>46.246000000000002</v>
      </c>
      <c r="F72">
        <v>39.777000000000001</v>
      </c>
    </row>
    <row r="73" spans="1:6" ht="17" x14ac:dyDescent="0.25">
      <c r="A73" s="32">
        <v>72</v>
      </c>
      <c r="B73">
        <v>57.113</v>
      </c>
      <c r="C73">
        <v>53.462000000000003</v>
      </c>
      <c r="D73">
        <v>50.427999999999997</v>
      </c>
      <c r="E73">
        <v>47.051000000000002</v>
      </c>
      <c r="F73">
        <v>40.518999999999998</v>
      </c>
    </row>
    <row r="74" spans="1:6" ht="17" x14ac:dyDescent="0.25">
      <c r="A74" s="32">
        <v>73</v>
      </c>
      <c r="B74">
        <v>58.006</v>
      </c>
      <c r="C74">
        <v>54.325000000000003</v>
      </c>
      <c r="D74">
        <v>51.265000000000001</v>
      </c>
      <c r="E74">
        <v>47.857999999999997</v>
      </c>
      <c r="F74">
        <v>41.264000000000003</v>
      </c>
    </row>
    <row r="75" spans="1:6" ht="17" x14ac:dyDescent="0.25">
      <c r="A75" s="32">
        <v>74</v>
      </c>
      <c r="B75">
        <v>58.9</v>
      </c>
      <c r="C75">
        <v>55.189</v>
      </c>
      <c r="D75">
        <v>52.103000000000002</v>
      </c>
      <c r="E75">
        <v>48.665999999999997</v>
      </c>
      <c r="F75">
        <v>42.01</v>
      </c>
    </row>
    <row r="76" spans="1:6" ht="17" x14ac:dyDescent="0.25">
      <c r="A76" s="32">
        <v>75</v>
      </c>
      <c r="B76">
        <v>59.795000000000002</v>
      </c>
      <c r="C76">
        <v>56.054000000000002</v>
      </c>
      <c r="D76">
        <v>52.942</v>
      </c>
      <c r="E76">
        <v>49.475000000000001</v>
      </c>
      <c r="F76">
        <v>42.756999999999998</v>
      </c>
    </row>
    <row r="77" spans="1:6" ht="17" x14ac:dyDescent="0.25">
      <c r="A77" s="32">
        <v>76</v>
      </c>
      <c r="B77">
        <v>60.69</v>
      </c>
      <c r="C77">
        <v>56.92</v>
      </c>
      <c r="D77">
        <v>53.781999999999996</v>
      </c>
      <c r="E77">
        <v>50.286000000000001</v>
      </c>
      <c r="F77">
        <v>43.506999999999998</v>
      </c>
    </row>
    <row r="78" spans="1:6" ht="17" x14ac:dyDescent="0.25">
      <c r="A78" s="32">
        <v>77</v>
      </c>
      <c r="B78">
        <v>61.585999999999999</v>
      </c>
      <c r="C78">
        <v>57.786000000000001</v>
      </c>
      <c r="D78">
        <v>54.622999999999998</v>
      </c>
      <c r="E78">
        <v>51.097000000000001</v>
      </c>
      <c r="F78">
        <v>44.258000000000003</v>
      </c>
    </row>
    <row r="79" spans="1:6" ht="17" x14ac:dyDescent="0.25">
      <c r="A79" s="32">
        <v>78</v>
      </c>
      <c r="B79">
        <v>62.482999999999997</v>
      </c>
      <c r="C79">
        <v>58.654000000000003</v>
      </c>
      <c r="D79">
        <v>55.466000000000001</v>
      </c>
      <c r="E79">
        <v>51.91</v>
      </c>
      <c r="F79">
        <v>45.01</v>
      </c>
    </row>
    <row r="80" spans="1:6" ht="17" x14ac:dyDescent="0.25">
      <c r="A80" s="32">
        <v>79</v>
      </c>
      <c r="B80">
        <v>63.38</v>
      </c>
      <c r="C80">
        <v>59.521999999999998</v>
      </c>
      <c r="D80">
        <v>56.308999999999997</v>
      </c>
      <c r="E80">
        <v>52.725000000000001</v>
      </c>
      <c r="F80">
        <v>45.764000000000003</v>
      </c>
    </row>
    <row r="81" spans="1:6" ht="17" x14ac:dyDescent="0.25">
      <c r="A81" s="32">
        <v>80</v>
      </c>
      <c r="B81">
        <v>64.278000000000006</v>
      </c>
      <c r="C81">
        <v>60.390999999999998</v>
      </c>
      <c r="D81">
        <v>57.152999999999999</v>
      </c>
      <c r="E81">
        <v>53.54</v>
      </c>
      <c r="F81">
        <v>46.52</v>
      </c>
    </row>
    <row r="82" spans="1:6" ht="17" x14ac:dyDescent="0.25">
      <c r="A82" s="32">
        <v>81</v>
      </c>
      <c r="B82">
        <v>65.176000000000002</v>
      </c>
      <c r="C82">
        <v>61.261000000000003</v>
      </c>
      <c r="D82">
        <v>57.997999999999998</v>
      </c>
      <c r="E82">
        <v>54.356999999999999</v>
      </c>
      <c r="F82">
        <v>47.277000000000001</v>
      </c>
    </row>
    <row r="83" spans="1:6" ht="17" x14ac:dyDescent="0.25">
      <c r="A83" s="32">
        <v>82</v>
      </c>
      <c r="B83">
        <v>66.075999999999993</v>
      </c>
      <c r="C83">
        <v>62.131999999999998</v>
      </c>
      <c r="D83">
        <v>58.844999999999999</v>
      </c>
      <c r="E83">
        <v>55.173999999999999</v>
      </c>
      <c r="F83">
        <v>48.036000000000001</v>
      </c>
    </row>
    <row r="84" spans="1:6" ht="17" x14ac:dyDescent="0.25">
      <c r="A84" s="32">
        <v>83</v>
      </c>
      <c r="B84">
        <v>66.975999999999999</v>
      </c>
      <c r="C84">
        <v>63.003999999999998</v>
      </c>
      <c r="D84">
        <v>59.692</v>
      </c>
      <c r="E84">
        <v>55.993000000000002</v>
      </c>
      <c r="F84">
        <v>48.795999999999999</v>
      </c>
    </row>
    <row r="85" spans="1:6" ht="17" x14ac:dyDescent="0.25">
      <c r="A85" s="32">
        <v>84</v>
      </c>
      <c r="B85">
        <v>67.876000000000005</v>
      </c>
      <c r="C85">
        <v>63.875999999999998</v>
      </c>
      <c r="D85">
        <v>60.54</v>
      </c>
      <c r="E85">
        <v>56.813000000000002</v>
      </c>
      <c r="F85">
        <v>49.557000000000002</v>
      </c>
    </row>
    <row r="86" spans="1:6" ht="17" x14ac:dyDescent="0.25">
      <c r="A86" s="32">
        <v>85</v>
      </c>
      <c r="B86">
        <v>68.777000000000001</v>
      </c>
      <c r="C86">
        <v>64.748999999999995</v>
      </c>
      <c r="D86">
        <v>61.389000000000003</v>
      </c>
      <c r="E86">
        <v>57.634</v>
      </c>
      <c r="F86">
        <v>50.32</v>
      </c>
    </row>
    <row r="87" spans="1:6" ht="17" x14ac:dyDescent="0.25">
      <c r="A87" s="32">
        <v>86</v>
      </c>
      <c r="B87">
        <v>69.679000000000002</v>
      </c>
      <c r="C87">
        <v>65.623000000000005</v>
      </c>
      <c r="D87">
        <v>62.238999999999997</v>
      </c>
      <c r="E87">
        <v>58.456000000000003</v>
      </c>
      <c r="F87">
        <v>51.085000000000001</v>
      </c>
    </row>
    <row r="88" spans="1:6" ht="17" x14ac:dyDescent="0.25">
      <c r="A88" s="32">
        <v>87</v>
      </c>
      <c r="B88">
        <v>70.581000000000003</v>
      </c>
      <c r="C88">
        <v>66.498000000000005</v>
      </c>
      <c r="D88">
        <v>63.088999999999999</v>
      </c>
      <c r="E88">
        <v>59.279000000000003</v>
      </c>
      <c r="F88">
        <v>51.85</v>
      </c>
    </row>
    <row r="89" spans="1:6" ht="17" x14ac:dyDescent="0.25">
      <c r="A89" s="32">
        <v>88</v>
      </c>
      <c r="B89">
        <v>71.483999999999995</v>
      </c>
      <c r="C89">
        <v>67.373000000000005</v>
      </c>
      <c r="D89">
        <v>63.941000000000003</v>
      </c>
      <c r="E89">
        <v>60.103000000000002</v>
      </c>
      <c r="F89">
        <v>52.616999999999997</v>
      </c>
    </row>
    <row r="90" spans="1:6" ht="17" x14ac:dyDescent="0.25">
      <c r="A90" s="32">
        <v>89</v>
      </c>
      <c r="B90">
        <v>72.387</v>
      </c>
      <c r="C90">
        <v>68.248999999999995</v>
      </c>
      <c r="D90">
        <v>64.793000000000006</v>
      </c>
      <c r="E90">
        <v>60.927999999999997</v>
      </c>
      <c r="F90">
        <v>53.386000000000003</v>
      </c>
    </row>
    <row r="91" spans="1:6" ht="17" x14ac:dyDescent="0.25">
      <c r="A91" s="32">
        <v>90</v>
      </c>
      <c r="B91">
        <v>73.290999999999997</v>
      </c>
      <c r="C91">
        <v>69.126000000000005</v>
      </c>
      <c r="D91">
        <v>65.647000000000006</v>
      </c>
      <c r="E91">
        <v>61.753999999999998</v>
      </c>
      <c r="F91">
        <v>54.155000000000001</v>
      </c>
    </row>
    <row r="92" spans="1:6" ht="17" x14ac:dyDescent="0.25">
      <c r="A92" s="32">
        <v>91</v>
      </c>
      <c r="B92">
        <v>74.195999999999998</v>
      </c>
      <c r="C92">
        <v>70.003</v>
      </c>
      <c r="D92">
        <v>66.501000000000005</v>
      </c>
      <c r="E92">
        <v>62.581000000000003</v>
      </c>
      <c r="F92">
        <v>54.926000000000002</v>
      </c>
    </row>
    <row r="93" spans="1:6" ht="17" x14ac:dyDescent="0.25">
      <c r="A93" s="32">
        <v>92</v>
      </c>
      <c r="B93">
        <v>75.099999999999994</v>
      </c>
      <c r="C93">
        <v>70.882000000000005</v>
      </c>
      <c r="D93">
        <v>67.355999999999995</v>
      </c>
      <c r="E93">
        <v>63.408999999999999</v>
      </c>
      <c r="F93">
        <v>55.698</v>
      </c>
    </row>
    <row r="94" spans="1:6" ht="17" x14ac:dyDescent="0.25">
      <c r="A94" s="32">
        <v>93</v>
      </c>
      <c r="B94">
        <v>76.006</v>
      </c>
      <c r="C94">
        <v>71.760000000000005</v>
      </c>
      <c r="D94">
        <v>68.210999999999999</v>
      </c>
      <c r="E94">
        <v>64.238</v>
      </c>
      <c r="F94">
        <v>56.472000000000001</v>
      </c>
    </row>
    <row r="95" spans="1:6" ht="17" x14ac:dyDescent="0.25">
      <c r="A95" s="32">
        <v>94</v>
      </c>
      <c r="B95">
        <v>76.912000000000006</v>
      </c>
      <c r="C95">
        <v>72.64</v>
      </c>
      <c r="D95">
        <v>69.067999999999998</v>
      </c>
      <c r="E95">
        <v>65.067999999999998</v>
      </c>
      <c r="F95">
        <v>57.246000000000002</v>
      </c>
    </row>
    <row r="96" spans="1:6" ht="17" x14ac:dyDescent="0.25">
      <c r="A96" s="32">
        <v>95</v>
      </c>
      <c r="B96">
        <v>77.817999999999998</v>
      </c>
      <c r="C96">
        <v>73.52</v>
      </c>
      <c r="D96">
        <v>69.924999999999997</v>
      </c>
      <c r="E96">
        <v>65.897999999999996</v>
      </c>
      <c r="F96">
        <v>58.021999999999998</v>
      </c>
    </row>
    <row r="97" spans="1:6" ht="17" x14ac:dyDescent="0.25">
      <c r="A97" s="32">
        <v>96</v>
      </c>
      <c r="B97">
        <v>78.724999999999994</v>
      </c>
      <c r="C97">
        <v>74.400999999999996</v>
      </c>
      <c r="D97">
        <v>70.783000000000001</v>
      </c>
      <c r="E97">
        <v>66.73</v>
      </c>
      <c r="F97">
        <v>58.798999999999999</v>
      </c>
    </row>
    <row r="98" spans="1:6" ht="17" x14ac:dyDescent="0.25">
      <c r="A98" s="32">
        <v>97</v>
      </c>
      <c r="B98">
        <v>79.632999999999996</v>
      </c>
      <c r="C98">
        <v>75.281999999999996</v>
      </c>
      <c r="D98">
        <v>71.641999999999996</v>
      </c>
      <c r="E98">
        <v>67.561999999999998</v>
      </c>
      <c r="F98">
        <v>59.576999999999998</v>
      </c>
    </row>
    <row r="99" spans="1:6" ht="17" x14ac:dyDescent="0.25">
      <c r="A99" s="32">
        <v>98</v>
      </c>
      <c r="B99">
        <v>80.540999999999997</v>
      </c>
      <c r="C99">
        <v>76.164000000000001</v>
      </c>
      <c r="D99">
        <v>72.501000000000005</v>
      </c>
      <c r="E99">
        <v>68.396000000000001</v>
      </c>
      <c r="F99">
        <v>60.356000000000002</v>
      </c>
    </row>
    <row r="100" spans="1:6" ht="17" x14ac:dyDescent="0.25">
      <c r="A100" s="32">
        <v>99</v>
      </c>
      <c r="B100">
        <v>81.448999999999998</v>
      </c>
      <c r="C100">
        <v>77.046000000000006</v>
      </c>
      <c r="D100">
        <v>73.361000000000004</v>
      </c>
      <c r="E100">
        <v>69.23</v>
      </c>
      <c r="F100">
        <v>61.137</v>
      </c>
    </row>
    <row r="101" spans="1:6" ht="17" x14ac:dyDescent="0.25">
      <c r="A101" s="32">
        <v>100</v>
      </c>
      <c r="B101">
        <v>82.358000000000004</v>
      </c>
      <c r="C101">
        <v>77.929000000000002</v>
      </c>
      <c r="D101">
        <v>74.221999999999994</v>
      </c>
      <c r="E101">
        <v>70.064999999999998</v>
      </c>
      <c r="F101">
        <v>61.917999999999999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F1F6-1B3E-754C-8046-066725ACD96D}">
  <dimension ref="A1:L40"/>
  <sheetViews>
    <sheetView workbookViewId="0">
      <selection activeCell="D5" sqref="D5"/>
    </sheetView>
  </sheetViews>
  <sheetFormatPr baseColWidth="10" defaultRowHeight="16" x14ac:dyDescent="0.2"/>
  <sheetData>
    <row r="1" spans="1:12" x14ac:dyDescent="0.2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x14ac:dyDescent="0.2">
      <c r="A2" s="29"/>
      <c r="B2" s="29" t="s">
        <v>27</v>
      </c>
      <c r="C2" s="29">
        <v>1</v>
      </c>
      <c r="D2" s="29">
        <v>2</v>
      </c>
      <c r="E2" s="29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>
        <v>9</v>
      </c>
      <c r="L2" s="29">
        <v>10</v>
      </c>
    </row>
    <row r="3" spans="1:12" x14ac:dyDescent="0.2">
      <c r="A3" s="29"/>
      <c r="B3" s="29">
        <v>0</v>
      </c>
      <c r="C3" s="29">
        <v>0</v>
      </c>
      <c r="D3" s="29">
        <v>0.5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</row>
    <row r="4" spans="1:12" x14ac:dyDescent="0.2">
      <c r="A4" s="29"/>
      <c r="B4" s="29">
        <v>1</v>
      </c>
      <c r="C4" s="29">
        <v>0.24197072</v>
      </c>
      <c r="D4" s="29">
        <v>0.30326533</v>
      </c>
      <c r="E4" s="29">
        <v>0.24197072</v>
      </c>
      <c r="F4" s="29">
        <v>0.15163266</v>
      </c>
      <c r="G4" s="29">
        <v>8.0656909999999998E-2</v>
      </c>
      <c r="H4" s="29">
        <v>3.7908169999999998E-2</v>
      </c>
      <c r="I4" s="29">
        <v>1.6131380000000001E-2</v>
      </c>
      <c r="J4" s="29">
        <v>6.3180299999999997E-3</v>
      </c>
      <c r="K4" s="29">
        <v>2.3044799999999998E-3</v>
      </c>
      <c r="L4" s="29">
        <v>7.8974999999999998E-4</v>
      </c>
    </row>
    <row r="5" spans="1:12" x14ac:dyDescent="0.2">
      <c r="A5" s="29"/>
      <c r="B5" s="29">
        <v>2</v>
      </c>
      <c r="C5" s="29">
        <v>0.10377686999999999</v>
      </c>
      <c r="D5" s="29">
        <v>0.18393972</v>
      </c>
      <c r="E5" s="29">
        <v>0.20755375000000001</v>
      </c>
      <c r="F5" s="29">
        <v>0.18393972</v>
      </c>
      <c r="G5" s="29">
        <v>0.13836917000000001</v>
      </c>
      <c r="H5" s="29">
        <v>9.196986E-2</v>
      </c>
      <c r="I5" s="29">
        <v>5.5347670000000002E-2</v>
      </c>
      <c r="J5" s="29">
        <v>3.0656619999999999E-2</v>
      </c>
      <c r="K5" s="29">
        <v>1.581362E-2</v>
      </c>
      <c r="L5" s="29">
        <v>7.6641599999999997E-3</v>
      </c>
    </row>
    <row r="6" spans="1:12" x14ac:dyDescent="0.2">
      <c r="A6" s="29"/>
      <c r="B6" s="29">
        <v>3</v>
      </c>
      <c r="C6" s="29">
        <v>5.1393439999999999E-2</v>
      </c>
      <c r="D6" s="29">
        <v>0.11156508</v>
      </c>
      <c r="E6" s="29">
        <v>0.15418033</v>
      </c>
      <c r="F6" s="29">
        <v>0.16734762</v>
      </c>
      <c r="G6" s="29">
        <v>0.15418033</v>
      </c>
      <c r="H6" s="29">
        <v>0.12551071999999999</v>
      </c>
      <c r="I6" s="29">
        <v>9.2508199999999999E-2</v>
      </c>
      <c r="J6" s="29">
        <v>6.2755359999999996E-2</v>
      </c>
      <c r="K6" s="29">
        <v>3.964637E-2</v>
      </c>
      <c r="L6" s="29">
        <v>2.353326E-2</v>
      </c>
    </row>
    <row r="7" spans="1:12" x14ac:dyDescent="0.2">
      <c r="A7" s="29"/>
      <c r="B7" s="29">
        <v>4</v>
      </c>
      <c r="C7" s="29">
        <v>2.6995479999999999E-2</v>
      </c>
      <c r="D7" s="29">
        <v>6.7667640000000001E-2</v>
      </c>
      <c r="E7" s="29">
        <v>0.10798193</v>
      </c>
      <c r="F7" s="29">
        <v>0.13533528</v>
      </c>
      <c r="G7" s="29">
        <v>0.14397591000000001</v>
      </c>
      <c r="H7" s="29">
        <v>0.13533528</v>
      </c>
      <c r="I7" s="29">
        <v>0.11518073</v>
      </c>
      <c r="J7" s="29">
        <v>9.0223520000000001E-2</v>
      </c>
      <c r="K7" s="29">
        <v>6.5817559999999997E-2</v>
      </c>
      <c r="L7" s="29">
        <v>4.5111760000000001E-2</v>
      </c>
    </row>
    <row r="8" spans="1:12" x14ac:dyDescent="0.2">
      <c r="A8" s="29"/>
      <c r="B8" s="29">
        <v>5</v>
      </c>
      <c r="C8" s="29">
        <v>1.464498E-2</v>
      </c>
      <c r="D8" s="29">
        <v>4.1042500000000003E-2</v>
      </c>
      <c r="E8" s="29">
        <v>7.3224910000000004E-2</v>
      </c>
      <c r="F8" s="29">
        <v>0.10260625</v>
      </c>
      <c r="G8" s="29">
        <v>0.12204152</v>
      </c>
      <c r="H8" s="29">
        <v>0.12825781</v>
      </c>
      <c r="I8" s="29">
        <v>0.12204152</v>
      </c>
      <c r="J8" s="29">
        <v>0.10688151</v>
      </c>
      <c r="K8" s="29">
        <v>8.7172520000000003E-2</v>
      </c>
      <c r="L8" s="29">
        <v>6.6800940000000003E-2</v>
      </c>
    </row>
    <row r="9" spans="1:12" x14ac:dyDescent="0.2">
      <c r="A9" s="29"/>
      <c r="B9" s="29">
        <v>6</v>
      </c>
      <c r="C9" s="29">
        <v>8.1086999999999999E-3</v>
      </c>
      <c r="D9" s="29">
        <v>2.4893530000000001E-2</v>
      </c>
      <c r="E9" s="29">
        <v>4.8652170000000002E-2</v>
      </c>
      <c r="F9" s="29">
        <v>7.46806E-2</v>
      </c>
      <c r="G9" s="29">
        <v>9.7304349999999998E-2</v>
      </c>
      <c r="H9" s="29">
        <v>0.11202090000000001</v>
      </c>
      <c r="I9" s="29">
        <v>0.11676522</v>
      </c>
      <c r="J9" s="29">
        <v>0.11202090000000001</v>
      </c>
      <c r="K9" s="29">
        <v>0.10008446999999999</v>
      </c>
      <c r="L9" s="29">
        <v>8.4015679999999995E-2</v>
      </c>
    </row>
    <row r="10" spans="1:12" x14ac:dyDescent="0.2">
      <c r="A10" s="29"/>
      <c r="B10" s="29">
        <v>7</v>
      </c>
      <c r="C10" s="29">
        <v>4.5533400000000003E-3</v>
      </c>
      <c r="D10" s="29">
        <v>1.509869E-2</v>
      </c>
      <c r="E10" s="29">
        <v>3.1873400000000003E-2</v>
      </c>
      <c r="F10" s="29">
        <v>5.2845419999999997E-2</v>
      </c>
      <c r="G10" s="29">
        <v>7.4371270000000003E-2</v>
      </c>
      <c r="H10" s="29">
        <v>9.2479489999999998E-2</v>
      </c>
      <c r="I10" s="29">
        <v>0.10411977</v>
      </c>
      <c r="J10" s="29">
        <v>0.10789273000000001</v>
      </c>
      <c r="K10" s="29">
        <v>0.10411977</v>
      </c>
      <c r="L10" s="29">
        <v>9.440614E-2</v>
      </c>
    </row>
    <row r="11" spans="1:12" x14ac:dyDescent="0.2">
      <c r="A11" s="29"/>
      <c r="B11" s="29">
        <v>8</v>
      </c>
      <c r="C11" s="29">
        <v>2.5833700000000002E-3</v>
      </c>
      <c r="D11" s="29">
        <v>9.1578200000000005E-3</v>
      </c>
      <c r="E11" s="29">
        <v>2.066699E-2</v>
      </c>
      <c r="F11" s="29">
        <v>3.6631280000000002E-2</v>
      </c>
      <c r="G11" s="29">
        <v>5.5111960000000002E-2</v>
      </c>
      <c r="H11" s="29">
        <v>7.3262560000000004E-2</v>
      </c>
      <c r="I11" s="29">
        <v>8.8179140000000003E-2</v>
      </c>
      <c r="J11" s="29">
        <v>9.7683409999999998E-2</v>
      </c>
      <c r="K11" s="29">
        <v>0.10077616</v>
      </c>
      <c r="L11" s="29">
        <v>9.7683409999999998E-2</v>
      </c>
    </row>
    <row r="12" spans="1:12" x14ac:dyDescent="0.2">
      <c r="A12" s="29"/>
      <c r="B12" s="29">
        <v>9</v>
      </c>
      <c r="C12" s="29">
        <v>1.4772800000000001E-3</v>
      </c>
      <c r="D12" s="29">
        <v>5.5545000000000004E-3</v>
      </c>
      <c r="E12" s="29">
        <v>1.329555E-2</v>
      </c>
      <c r="F12" s="29">
        <v>2.4995239999999998E-2</v>
      </c>
      <c r="G12" s="29">
        <v>3.9886640000000001E-2</v>
      </c>
      <c r="H12" s="29">
        <v>5.6239289999999997E-2</v>
      </c>
      <c r="I12" s="29">
        <v>7.1795940000000003E-2</v>
      </c>
      <c r="J12" s="29">
        <v>8.4358939999999993E-2</v>
      </c>
      <c r="K12" s="29">
        <v>9.2309069999999993E-2</v>
      </c>
      <c r="L12" s="29">
        <v>9.4903810000000005E-2</v>
      </c>
    </row>
    <row r="13" spans="1:12" x14ac:dyDescent="0.2">
      <c r="A13" s="29"/>
      <c r="B13" s="29">
        <v>10</v>
      </c>
      <c r="C13" s="29">
        <v>8.5004000000000004E-4</v>
      </c>
      <c r="D13" s="29">
        <v>3.3689700000000002E-3</v>
      </c>
      <c r="E13" s="29">
        <v>8.5003700000000001E-3</v>
      </c>
      <c r="F13" s="29">
        <v>1.6844870000000001E-2</v>
      </c>
      <c r="G13" s="29">
        <v>2.8334560000000002E-2</v>
      </c>
      <c r="H13" s="29">
        <v>4.2112169999999997E-2</v>
      </c>
      <c r="I13" s="29">
        <v>5.6669110000000002E-2</v>
      </c>
      <c r="J13" s="29">
        <v>7.0186949999999998E-2</v>
      </c>
      <c r="K13" s="29">
        <v>8.0955869999999999E-2</v>
      </c>
      <c r="L13" s="29">
        <v>8.7733679999999994E-2</v>
      </c>
    </row>
    <row r="14" spans="1:12" x14ac:dyDescent="0.2">
      <c r="A14" s="29"/>
      <c r="B14" s="29">
        <v>11</v>
      </c>
      <c r="C14" s="29">
        <v>4.9158000000000003E-4</v>
      </c>
      <c r="D14" s="29">
        <v>2.04339E-3</v>
      </c>
      <c r="E14" s="29">
        <v>5.4073799999999998E-3</v>
      </c>
      <c r="F14" s="29">
        <v>1.123862E-2</v>
      </c>
      <c r="G14" s="29">
        <v>1.9827049999999999E-2</v>
      </c>
      <c r="H14" s="29">
        <v>3.090621E-2</v>
      </c>
      <c r="I14" s="29">
        <v>4.3619520000000002E-2</v>
      </c>
      <c r="J14" s="29">
        <v>5.6661379999999997E-2</v>
      </c>
      <c r="K14" s="29">
        <v>6.8544960000000002E-2</v>
      </c>
      <c r="L14" s="29">
        <v>7.7909400000000004E-2</v>
      </c>
    </row>
    <row r="15" spans="1:12" x14ac:dyDescent="0.2">
      <c r="A15" s="29"/>
      <c r="B15" s="29">
        <v>12</v>
      </c>
      <c r="C15" s="29">
        <v>2.8546000000000002E-4</v>
      </c>
      <c r="D15" s="29">
        <v>1.23938E-3</v>
      </c>
      <c r="E15" s="29">
        <v>3.4255800000000001E-3</v>
      </c>
      <c r="F15" s="29">
        <v>7.4362600000000001E-3</v>
      </c>
      <c r="G15" s="29">
        <v>1.3702310000000001E-2</v>
      </c>
      <c r="H15" s="29">
        <v>2.2308769999999999E-2</v>
      </c>
      <c r="I15" s="29">
        <v>3.2885539999999998E-2</v>
      </c>
      <c r="J15" s="29">
        <v>4.4617539999999997E-2</v>
      </c>
      <c r="K15" s="29">
        <v>5.6375219999999997E-2</v>
      </c>
      <c r="L15" s="29">
        <v>6.6926310000000003E-2</v>
      </c>
    </row>
    <row r="16" spans="1:12" x14ac:dyDescent="0.2">
      <c r="A16" s="29"/>
      <c r="B16" s="29">
        <v>13</v>
      </c>
      <c r="C16" s="29">
        <v>1.6635E-4</v>
      </c>
      <c r="D16" s="29">
        <v>7.5171999999999999E-4</v>
      </c>
      <c r="E16" s="29">
        <v>2.16256E-3</v>
      </c>
      <c r="F16" s="29">
        <v>4.8861800000000004E-3</v>
      </c>
      <c r="G16" s="29">
        <v>9.3710800000000004E-3</v>
      </c>
      <c r="H16" s="29">
        <v>1.5880080000000001E-2</v>
      </c>
      <c r="I16" s="29">
        <v>2.4364810000000001E-2</v>
      </c>
      <c r="J16" s="29">
        <v>3.4406829999999999E-2</v>
      </c>
      <c r="K16" s="29">
        <v>4.5248940000000001E-2</v>
      </c>
      <c r="L16" s="29">
        <v>5.5911099999999998E-2</v>
      </c>
    </row>
    <row r="17" spans="1:12" x14ac:dyDescent="0.2">
      <c r="A17" s="29"/>
      <c r="B17" s="29">
        <v>14</v>
      </c>
      <c r="C17" s="29">
        <v>9.7226999999999996E-5</v>
      </c>
      <c r="D17" s="29">
        <v>4.5594E-4</v>
      </c>
      <c r="E17" s="29">
        <v>1.3611700000000001E-3</v>
      </c>
      <c r="F17" s="29">
        <v>3.1915899999999998E-3</v>
      </c>
      <c r="G17" s="29">
        <v>6.3521300000000001E-3</v>
      </c>
      <c r="H17" s="29">
        <v>1.117055E-2</v>
      </c>
      <c r="I17" s="29">
        <v>1.7785970000000002E-2</v>
      </c>
      <c r="J17" s="29">
        <v>2.6064629999999998E-2</v>
      </c>
      <c r="K17" s="29">
        <v>3.5571940000000003E-2</v>
      </c>
      <c r="L17" s="29">
        <v>4.5613099999999997E-2</v>
      </c>
    </row>
    <row r="18" spans="1:12" x14ac:dyDescent="0.2">
      <c r="A18" s="29"/>
      <c r="B18" s="29">
        <v>15</v>
      </c>
      <c r="C18" s="29">
        <v>5.6971000000000001E-5</v>
      </c>
      <c r="D18" s="29">
        <v>2.7653999999999998E-4</v>
      </c>
      <c r="E18" s="29">
        <v>8.5457000000000003E-4</v>
      </c>
      <c r="F18" s="29">
        <v>2.0740699999999999E-3</v>
      </c>
      <c r="G18" s="29">
        <v>4.27284E-3</v>
      </c>
      <c r="H18" s="29">
        <v>7.7777499999999999E-3</v>
      </c>
      <c r="I18" s="29">
        <v>1.281853E-2</v>
      </c>
      <c r="J18" s="29">
        <v>1.9444369999999999E-2</v>
      </c>
      <c r="K18" s="29">
        <v>2.7468289999999999E-2</v>
      </c>
      <c r="L18" s="29">
        <v>3.6458200000000003E-2</v>
      </c>
    </row>
    <row r="19" spans="1:12" x14ac:dyDescent="0.2">
      <c r="A19" s="29"/>
      <c r="B19" s="29">
        <v>16</v>
      </c>
      <c r="C19" s="29">
        <v>3.3457999999999997E-5</v>
      </c>
      <c r="D19" s="29">
        <v>1.6772999999999999E-4</v>
      </c>
      <c r="E19" s="29">
        <v>5.3532000000000004E-4</v>
      </c>
      <c r="F19" s="29">
        <v>1.3418499999999999E-3</v>
      </c>
      <c r="G19" s="29">
        <v>2.8550400000000001E-3</v>
      </c>
      <c r="H19" s="29">
        <v>5.3673999999999996E-3</v>
      </c>
      <c r="I19" s="29">
        <v>9.1361399999999992E-3</v>
      </c>
      <c r="J19" s="29">
        <v>1.4313070000000001E-2</v>
      </c>
      <c r="K19" s="29">
        <v>2.0882609999999999E-2</v>
      </c>
      <c r="L19" s="29">
        <v>2.8626140000000001E-2</v>
      </c>
    </row>
    <row r="20" spans="1:12" x14ac:dyDescent="0.2">
      <c r="A20" s="29"/>
      <c r="B20" s="29">
        <v>17</v>
      </c>
      <c r="C20" s="29">
        <v>1.9687E-5</v>
      </c>
      <c r="D20" s="29">
        <v>1.0173E-4</v>
      </c>
      <c r="E20" s="29">
        <v>3.3468000000000001E-4</v>
      </c>
      <c r="F20" s="29">
        <v>8.6474000000000002E-4</v>
      </c>
      <c r="G20" s="29">
        <v>1.89653E-3</v>
      </c>
      <c r="H20" s="29">
        <v>3.6751499999999999E-3</v>
      </c>
      <c r="I20" s="29">
        <v>6.4481900000000003E-3</v>
      </c>
      <c r="J20" s="29">
        <v>1.0412920000000001E-2</v>
      </c>
      <c r="K20" s="29">
        <v>1.5659900000000001E-2</v>
      </c>
      <c r="L20" s="29">
        <v>2.212745E-2</v>
      </c>
    </row>
    <row r="21" spans="1:12" x14ac:dyDescent="0.2">
      <c r="A21" s="29"/>
      <c r="B21" s="29">
        <v>18</v>
      </c>
      <c r="C21" s="29">
        <v>1.1603999999999999E-5</v>
      </c>
      <c r="D21" s="29">
        <v>6.1705000000000006E-5</v>
      </c>
      <c r="E21" s="29">
        <v>2.0887999999999999E-4</v>
      </c>
      <c r="F21" s="29">
        <v>5.5533999999999998E-4</v>
      </c>
      <c r="G21" s="29">
        <v>1.2532800000000001E-3</v>
      </c>
      <c r="H21" s="29">
        <v>2.4990500000000001E-3</v>
      </c>
      <c r="I21" s="29">
        <v>4.5117999999999998E-3</v>
      </c>
      <c r="J21" s="29">
        <v>7.4971500000000002E-3</v>
      </c>
      <c r="K21" s="29">
        <v>1.1601770000000001E-2</v>
      </c>
      <c r="L21" s="29">
        <v>1.6868580000000001E-2</v>
      </c>
    </row>
    <row r="22" spans="1:12" x14ac:dyDescent="0.2">
      <c r="A22" s="29"/>
      <c r="B22" s="29">
        <v>19</v>
      </c>
      <c r="C22" s="29">
        <v>6.8507000000000003E-6</v>
      </c>
      <c r="D22" s="29">
        <v>3.7425999999999997E-5</v>
      </c>
      <c r="E22" s="29">
        <v>1.3015999999999999E-4</v>
      </c>
      <c r="F22" s="29">
        <v>3.5555E-4</v>
      </c>
      <c r="G22" s="29">
        <v>8.2437000000000005E-4</v>
      </c>
      <c r="H22" s="29">
        <v>1.68884E-3</v>
      </c>
      <c r="I22" s="29">
        <v>3.1326000000000001E-3</v>
      </c>
      <c r="J22" s="29">
        <v>5.3480100000000003E-3</v>
      </c>
      <c r="K22" s="29">
        <v>8.5027799999999997E-3</v>
      </c>
      <c r="L22" s="29">
        <v>1.2701520000000001E-2</v>
      </c>
    </row>
    <row r="23" spans="1:12" x14ac:dyDescent="0.2">
      <c r="A23" s="29"/>
      <c r="B23" s="29">
        <v>20</v>
      </c>
      <c r="C23" s="29">
        <v>4.0500000000000002E-6</v>
      </c>
      <c r="D23" s="29">
        <v>2.27E-5</v>
      </c>
      <c r="E23" s="29">
        <v>8.0999000000000002E-5</v>
      </c>
      <c r="F23" s="29">
        <v>2.2699999999999999E-4</v>
      </c>
      <c r="G23" s="29">
        <v>5.3998999999999996E-4</v>
      </c>
      <c r="H23" s="29">
        <v>1.1349999999999999E-3</v>
      </c>
      <c r="I23" s="29">
        <v>2.1599800000000001E-3</v>
      </c>
      <c r="J23" s="29">
        <v>3.7833300000000001E-3</v>
      </c>
      <c r="K23" s="29">
        <v>6.1713599999999999E-3</v>
      </c>
      <c r="L23" s="29">
        <v>9.4583199999999992E-3</v>
      </c>
    </row>
    <row r="24" spans="1:12" x14ac:dyDescent="0.2">
      <c r="A24" s="29"/>
      <c r="B24" s="29">
        <v>21</v>
      </c>
      <c r="C24" s="29">
        <v>2.3972000000000001E-6</v>
      </c>
      <c r="D24" s="29">
        <v>1.3767999999999999E-5</v>
      </c>
      <c r="E24" s="29">
        <v>5.0342E-5</v>
      </c>
      <c r="F24" s="29">
        <v>1.4457000000000001E-4</v>
      </c>
      <c r="G24" s="29">
        <v>3.5239000000000001E-4</v>
      </c>
      <c r="H24" s="29">
        <v>7.5896999999999998E-4</v>
      </c>
      <c r="I24" s="29">
        <v>1.4800499999999999E-3</v>
      </c>
      <c r="J24" s="29">
        <v>2.6564100000000001E-3</v>
      </c>
      <c r="K24" s="29">
        <v>4.4401400000000004E-3</v>
      </c>
      <c r="L24" s="29">
        <v>6.9730699999999996E-3</v>
      </c>
    </row>
    <row r="25" spans="1:12" x14ac:dyDescent="0.2">
      <c r="A25" s="29"/>
      <c r="B25" s="29">
        <v>22</v>
      </c>
      <c r="C25" s="29">
        <v>1.4206E-6</v>
      </c>
      <c r="D25" s="29">
        <v>8.3509E-6</v>
      </c>
      <c r="E25" s="29">
        <v>3.1251999999999998E-5</v>
      </c>
      <c r="F25" s="29">
        <v>9.1859000000000003E-5</v>
      </c>
      <c r="G25" s="29">
        <v>2.2918E-4</v>
      </c>
      <c r="H25" s="29">
        <v>5.0522999999999996E-4</v>
      </c>
      <c r="I25" s="29">
        <v>1.0084099999999999E-3</v>
      </c>
      <c r="J25" s="29">
        <v>1.8525E-3</v>
      </c>
      <c r="K25" s="29">
        <v>3.16928E-3</v>
      </c>
      <c r="L25" s="29">
        <v>5.09437E-3</v>
      </c>
    </row>
    <row r="26" spans="1:12" x14ac:dyDescent="0.2">
      <c r="A26" s="29"/>
      <c r="B26" s="29">
        <v>23</v>
      </c>
      <c r="C26" s="29">
        <v>8.4267000000000001E-7</v>
      </c>
      <c r="D26" s="29">
        <v>5.0649999999999998E-6</v>
      </c>
      <c r="E26" s="29">
        <v>1.9381999999999998E-5</v>
      </c>
      <c r="F26" s="29">
        <v>5.8248000000000002E-5</v>
      </c>
      <c r="G26" s="29">
        <v>1.4859000000000001E-4</v>
      </c>
      <c r="H26" s="29">
        <v>3.3492999999999999E-4</v>
      </c>
      <c r="I26" s="29">
        <v>6.8351999999999996E-4</v>
      </c>
      <c r="J26" s="29">
        <v>1.28388E-3</v>
      </c>
      <c r="K26" s="29">
        <v>2.2458500000000002E-3</v>
      </c>
      <c r="L26" s="29">
        <v>3.6911700000000001E-3</v>
      </c>
    </row>
    <row r="27" spans="1:12" x14ac:dyDescent="0.2">
      <c r="A27" s="29"/>
      <c r="B27" s="29">
        <v>24</v>
      </c>
      <c r="C27" s="29">
        <v>5.0035E-7</v>
      </c>
      <c r="D27" s="29">
        <v>3.0721000000000002E-6</v>
      </c>
      <c r="E27" s="29">
        <v>1.2007999999999999E-5</v>
      </c>
      <c r="F27" s="29">
        <v>3.6865E-5</v>
      </c>
      <c r="G27" s="29">
        <v>9.6065999999999998E-5</v>
      </c>
      <c r="H27" s="29">
        <v>2.2118999999999999E-4</v>
      </c>
      <c r="I27" s="29">
        <v>4.6111999999999998E-4</v>
      </c>
      <c r="J27" s="29">
        <v>8.8477E-4</v>
      </c>
      <c r="K27" s="29">
        <v>1.5809800000000001E-3</v>
      </c>
      <c r="L27" s="29">
        <v>2.6543000000000001E-3</v>
      </c>
    </row>
    <row r="28" spans="1:12" x14ac:dyDescent="0.2">
      <c r="A28" s="29"/>
      <c r="B28" s="29">
        <v>25</v>
      </c>
      <c r="C28" s="29">
        <v>2.9733999999999999E-7</v>
      </c>
      <c r="D28" s="29">
        <v>1.8633E-6</v>
      </c>
      <c r="E28" s="29">
        <v>7.4336000000000003E-6</v>
      </c>
      <c r="F28" s="29">
        <v>2.3292E-5</v>
      </c>
      <c r="G28" s="29">
        <v>6.1946999999999995E-5</v>
      </c>
      <c r="H28" s="29">
        <v>1.4557E-4</v>
      </c>
      <c r="I28" s="29">
        <v>3.0972999999999998E-4</v>
      </c>
      <c r="J28" s="29">
        <v>6.0654999999999997E-4</v>
      </c>
      <c r="K28" s="29">
        <v>1.10619E-3</v>
      </c>
      <c r="L28" s="29">
        <v>1.89547E-3</v>
      </c>
    </row>
    <row r="29" spans="1:12" x14ac:dyDescent="0.2">
      <c r="A29" s="29"/>
      <c r="B29" s="29">
        <v>26</v>
      </c>
      <c r="C29" s="29">
        <v>1.7685E-7</v>
      </c>
      <c r="D29" s="29">
        <v>1.1302E-6</v>
      </c>
      <c r="E29" s="29">
        <v>4.5979999999999999E-6</v>
      </c>
      <c r="F29" s="29">
        <v>1.4691999999999999E-5</v>
      </c>
      <c r="G29" s="29">
        <v>3.9848999999999997E-5</v>
      </c>
      <c r="H29" s="29">
        <v>9.5499000000000002E-5</v>
      </c>
      <c r="I29" s="29">
        <v>2.0722000000000001E-4</v>
      </c>
      <c r="J29" s="29">
        <v>4.1383000000000001E-4</v>
      </c>
      <c r="K29" s="29">
        <v>7.6966000000000003E-4</v>
      </c>
      <c r="L29" s="29">
        <v>1.34494E-3</v>
      </c>
    </row>
    <row r="30" spans="1:12" x14ac:dyDescent="0.2">
      <c r="A30" s="29"/>
      <c r="B30" s="29">
        <v>27</v>
      </c>
      <c r="C30" s="29">
        <v>1.0526E-7</v>
      </c>
      <c r="D30" s="29">
        <v>6.8548000000000002E-7</v>
      </c>
      <c r="E30" s="29">
        <v>2.8420000000000001E-6</v>
      </c>
      <c r="F30" s="29">
        <v>9.2539999999999998E-6</v>
      </c>
      <c r="G30" s="29">
        <v>2.5578000000000001E-5</v>
      </c>
      <c r="H30" s="29">
        <v>6.2464000000000004E-5</v>
      </c>
      <c r="I30" s="29">
        <v>1.3812000000000001E-4</v>
      </c>
      <c r="J30" s="29">
        <v>2.8109000000000001E-4</v>
      </c>
      <c r="K30" s="29">
        <v>5.3273999999999997E-4</v>
      </c>
      <c r="L30" s="29">
        <v>9.4868000000000003E-4</v>
      </c>
    </row>
    <row r="31" spans="1:12" x14ac:dyDescent="0.2">
      <c r="A31" s="29"/>
      <c r="B31" s="29">
        <v>28</v>
      </c>
      <c r="C31" s="29">
        <v>6.2691000000000002E-8</v>
      </c>
      <c r="D31" s="29">
        <v>4.1576000000000001E-7</v>
      </c>
      <c r="E31" s="29">
        <v>1.7554E-6</v>
      </c>
      <c r="F31" s="29">
        <v>5.8207E-6</v>
      </c>
      <c r="G31" s="29">
        <v>1.6382999999999999E-5</v>
      </c>
      <c r="H31" s="29">
        <v>4.0744999999999997E-5</v>
      </c>
      <c r="I31" s="29">
        <v>9.1747000000000001E-5</v>
      </c>
      <c r="J31" s="29">
        <v>1.9013999999999999E-4</v>
      </c>
      <c r="K31" s="29">
        <v>3.6698999999999998E-4</v>
      </c>
      <c r="L31" s="29">
        <v>6.6549999999999997E-4</v>
      </c>
    </row>
    <row r="32" spans="1:12" x14ac:dyDescent="0.2">
      <c r="A32" s="29"/>
      <c r="B32" s="29">
        <v>29</v>
      </c>
      <c r="C32" s="29">
        <v>3.7363000000000002E-8</v>
      </c>
      <c r="D32" s="29">
        <v>2.5217000000000001E-7</v>
      </c>
      <c r="E32" s="29">
        <v>1.0835000000000001E-6</v>
      </c>
      <c r="F32" s="29">
        <v>3.6565000000000001E-6</v>
      </c>
      <c r="G32" s="29">
        <v>1.0474E-5</v>
      </c>
      <c r="H32" s="29">
        <v>2.6509999999999999E-5</v>
      </c>
      <c r="I32" s="29">
        <v>6.0749999999999999E-5</v>
      </c>
      <c r="J32" s="29">
        <v>1.2813000000000001E-4</v>
      </c>
      <c r="K32" s="29">
        <v>2.5168E-4</v>
      </c>
      <c r="L32" s="29">
        <v>4.6446999999999998E-4</v>
      </c>
    </row>
    <row r="33" spans="1:12" x14ac:dyDescent="0.2">
      <c r="A33" s="29"/>
      <c r="B33" s="29">
        <v>30</v>
      </c>
      <c r="C33" s="29">
        <v>2.2280999999999999E-8</v>
      </c>
      <c r="D33" s="29">
        <v>1.5295E-7</v>
      </c>
      <c r="E33" s="29">
        <v>6.6843000000000001E-7</v>
      </c>
      <c r="F33" s="29">
        <v>2.2943000000000002E-6</v>
      </c>
      <c r="G33" s="29">
        <v>6.6842999999999997E-6</v>
      </c>
      <c r="H33" s="29">
        <v>1.7207E-5</v>
      </c>
      <c r="I33" s="29">
        <v>4.0105999999999999E-5</v>
      </c>
      <c r="J33" s="29">
        <v>8.6034999999999999E-5</v>
      </c>
      <c r="K33" s="29">
        <v>1.7187999999999999E-4</v>
      </c>
      <c r="L33" s="29">
        <v>3.2263000000000002E-4</v>
      </c>
    </row>
    <row r="34" spans="1:12" x14ac:dyDescent="0.2">
      <c r="A34" s="29"/>
      <c r="B34" s="29">
        <v>31</v>
      </c>
      <c r="C34" s="29">
        <v>1.3294E-8</v>
      </c>
      <c r="D34" s="29">
        <v>9.2770000000000003E-8</v>
      </c>
      <c r="E34" s="29">
        <v>4.1212000000000001E-7</v>
      </c>
      <c r="F34" s="29">
        <v>1.4379E-6</v>
      </c>
      <c r="G34" s="29">
        <v>4.2586000000000002E-6</v>
      </c>
      <c r="H34" s="29">
        <v>1.1144E-5</v>
      </c>
      <c r="I34" s="29">
        <v>2.6403000000000001E-5</v>
      </c>
      <c r="J34" s="29">
        <v>5.7577000000000001E-5</v>
      </c>
      <c r="K34" s="29">
        <v>1.1692999999999999E-4</v>
      </c>
      <c r="L34" s="29">
        <v>2.2311E-4</v>
      </c>
    </row>
    <row r="35" spans="1:12" x14ac:dyDescent="0.2">
      <c r="A35" s="29"/>
      <c r="B35" s="29">
        <v>32</v>
      </c>
      <c r="C35" s="29">
        <v>7.9363999999999992E-9</v>
      </c>
      <c r="D35" s="29">
        <v>5.6267999999999998E-8</v>
      </c>
      <c r="E35" s="29">
        <v>2.5395999999999998E-7</v>
      </c>
      <c r="F35" s="29">
        <v>9.0027999999999996E-7</v>
      </c>
      <c r="G35" s="29">
        <v>2.7089999999999998E-6</v>
      </c>
      <c r="H35" s="29">
        <v>7.2022999999999996E-6</v>
      </c>
      <c r="I35" s="29">
        <v>1.7337E-5</v>
      </c>
      <c r="J35" s="29">
        <v>3.8411999999999997E-5</v>
      </c>
      <c r="K35" s="29">
        <v>7.9256000000000001E-5</v>
      </c>
      <c r="L35" s="29">
        <v>1.5364999999999999E-4</v>
      </c>
    </row>
    <row r="36" spans="1:12" x14ac:dyDescent="0.2">
      <c r="A36" s="29"/>
      <c r="B36" s="29">
        <v>33</v>
      </c>
      <c r="C36" s="29">
        <v>4.7401999999999998E-9</v>
      </c>
      <c r="D36" s="29">
        <v>3.4128E-8</v>
      </c>
      <c r="E36" s="29">
        <v>1.5643000000000001E-7</v>
      </c>
      <c r="F36" s="29">
        <v>5.6311000000000002E-7</v>
      </c>
      <c r="G36" s="29">
        <v>1.7207000000000001E-6</v>
      </c>
      <c r="H36" s="29">
        <v>4.6457000000000003E-6</v>
      </c>
      <c r="I36" s="29">
        <v>1.1357E-5</v>
      </c>
      <c r="J36" s="29">
        <v>2.5551E-5</v>
      </c>
      <c r="K36" s="29">
        <v>5.3538000000000001E-5</v>
      </c>
      <c r="L36" s="29">
        <v>1.054E-4</v>
      </c>
    </row>
    <row r="37" spans="1:12" x14ac:dyDescent="0.2">
      <c r="A37" s="29"/>
      <c r="B37" s="29">
        <v>34</v>
      </c>
      <c r="C37" s="29">
        <v>2.8324999999999999E-9</v>
      </c>
      <c r="D37" s="29">
        <v>2.07E-8</v>
      </c>
      <c r="E37" s="29">
        <v>9.6304E-8</v>
      </c>
      <c r="F37" s="29">
        <v>3.5189000000000001E-7</v>
      </c>
      <c r="G37" s="29">
        <v>1.0914E-6</v>
      </c>
      <c r="H37" s="29">
        <v>2.9911E-6</v>
      </c>
      <c r="I37" s="29">
        <v>7.4217999999999998E-6</v>
      </c>
      <c r="J37" s="29">
        <v>1.6949999999999999E-5</v>
      </c>
      <c r="K37" s="29">
        <v>3.6049E-5</v>
      </c>
      <c r="L37" s="29">
        <v>7.2035999999999999E-5</v>
      </c>
    </row>
    <row r="38" spans="1:12" x14ac:dyDescent="0.2">
      <c r="A38" s="29"/>
      <c r="B38" s="29">
        <v>35</v>
      </c>
      <c r="C38" s="29">
        <v>1.6932999999999999E-9</v>
      </c>
      <c r="D38" s="29">
        <v>1.2555000000000001E-8</v>
      </c>
      <c r="E38" s="29">
        <v>5.9264E-8</v>
      </c>
      <c r="F38" s="29">
        <v>2.1971E-7</v>
      </c>
      <c r="G38" s="29">
        <v>6.9141000000000002E-7</v>
      </c>
      <c r="H38" s="29">
        <v>1.9224999999999998E-6</v>
      </c>
      <c r="I38" s="29">
        <v>4.8399E-6</v>
      </c>
      <c r="J38" s="29">
        <v>1.1214E-5</v>
      </c>
      <c r="K38" s="29">
        <v>2.4199E-5</v>
      </c>
      <c r="L38" s="29">
        <v>4.9063000000000001E-5</v>
      </c>
    </row>
    <row r="39" spans="1:12" x14ac:dyDescent="0.2">
      <c r="A39" s="29"/>
      <c r="B39" s="29">
        <v>36</v>
      </c>
      <c r="C39" s="29">
        <v>1.0126E-9</v>
      </c>
      <c r="D39" s="29">
        <v>7.6150000000000007E-9</v>
      </c>
      <c r="E39" s="29">
        <v>3.6454999999999998E-8</v>
      </c>
      <c r="F39" s="29">
        <v>1.3707E-7</v>
      </c>
      <c r="G39" s="29">
        <v>4.3746E-7</v>
      </c>
      <c r="H39" s="29">
        <v>1.2335999999999999E-6</v>
      </c>
      <c r="I39" s="29">
        <v>3.1497000000000001E-6</v>
      </c>
      <c r="J39" s="29">
        <v>7.4018E-6</v>
      </c>
      <c r="K39" s="29">
        <v>1.6198999999999999E-5</v>
      </c>
      <c r="L39" s="29">
        <v>3.3308E-5</v>
      </c>
    </row>
    <row r="40" spans="1:12" x14ac:dyDescent="0.2">
      <c r="A40" s="29"/>
      <c r="B40" s="29">
        <v>37</v>
      </c>
      <c r="C40" s="29">
        <v>6.0584000000000005E-10</v>
      </c>
      <c r="D40" s="29">
        <v>4.6187000000000002E-9</v>
      </c>
      <c r="E40" s="29">
        <v>2.2416E-8</v>
      </c>
      <c r="F40" s="29">
        <v>8.5445999999999996E-8</v>
      </c>
      <c r="G40" s="29">
        <v>2.7646999999999999E-7</v>
      </c>
      <c r="H40" s="29">
        <v>7.9037999999999996E-7</v>
      </c>
      <c r="I40" s="29">
        <v>2.0459000000000002E-6</v>
      </c>
      <c r="J40" s="29">
        <v>4.8740000000000003E-6</v>
      </c>
      <c r="K40" s="29">
        <v>1.0814E-5</v>
      </c>
      <c r="L40" s="29">
        <v>2.2541999999999999E-5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Calculator</vt:lpstr>
      <vt:lpstr>Critical values</vt:lpstr>
      <vt:lpstr>P values</vt:lpstr>
      <vt:lpstr>Chi-squared distribution table</vt:lpstr>
      <vt:lpstr>Chi Squared Distribution</vt:lpstr>
      <vt:lpstr>Residual Plot</vt:lpstr>
      <vt:lpstr>Calculator!CV_0.1</vt:lpstr>
      <vt:lpstr>Calculator!CV_1</vt:lpstr>
      <vt:lpstr>Calculator!CV_10</vt:lpstr>
      <vt:lpstr>Calculator!CV_2.5</vt:lpstr>
      <vt:lpstr>Calculator!CV_5</vt:lpstr>
      <vt:lpstr>DOF</vt:lpstr>
      <vt:lpstr>Calculator!X2_Value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2023-02-19T20:45:09Z</dcterms:created>
  <dcterms:modified xsi:type="dcterms:W3CDTF">2023-02-20T01:00:36Z</dcterms:modified>
</cp:coreProperties>
</file>