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480" yWindow="480" windowWidth="25120" windowHeight="13660"/>
  </bookViews>
  <sheets>
    <sheet name="data" sheetId="1" r:id="rId1"/>
    <sheet name="manual" sheetId="5" r:id="rId2"/>
    <sheet name="Bugs&amp;Issues" sheetId="4" r:id="rId3"/>
    <sheet name="Changelog" sheetId="3" state="hidden" r:id="rId4"/>
    <sheet name="DIAGNOSTICS" sheetId="7"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data!#REF!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82" i="1" l="1"/>
  <c r="I67" i="1"/>
  <c r="N67" i="1"/>
  <c r="P67" i="1"/>
  <c r="T67" i="1"/>
  <c r="Q67" i="1"/>
  <c r="J67" i="1"/>
  <c r="R67" i="1"/>
  <c r="S67" i="1"/>
  <c r="U67" i="1"/>
  <c r="I68" i="1"/>
  <c r="N68" i="1"/>
  <c r="P68" i="1"/>
  <c r="T68" i="1"/>
  <c r="Q68" i="1"/>
  <c r="J68" i="1"/>
  <c r="R68" i="1"/>
  <c r="S68" i="1"/>
  <c r="U68" i="1"/>
  <c r="I69" i="1"/>
  <c r="N69" i="1"/>
  <c r="P69" i="1"/>
  <c r="T69" i="1"/>
  <c r="Q69" i="1"/>
  <c r="J69" i="1"/>
  <c r="R69" i="1"/>
  <c r="S69" i="1"/>
  <c r="U69" i="1"/>
  <c r="F28" i="1"/>
  <c r="N64" i="1"/>
  <c r="I64" i="1"/>
  <c r="P64" i="1"/>
  <c r="T64" i="1"/>
  <c r="Q64" i="1"/>
  <c r="O64" i="1"/>
  <c r="J64" i="1"/>
  <c r="R64" i="1"/>
  <c r="S64" i="1"/>
  <c r="N77" i="1"/>
  <c r="I77" i="1"/>
  <c r="P77" i="1"/>
  <c r="T77" i="1"/>
  <c r="Q77" i="1"/>
  <c r="O77" i="1"/>
  <c r="J77" i="1"/>
  <c r="R77" i="1"/>
  <c r="S77" i="1"/>
  <c r="N78" i="1"/>
  <c r="I78" i="1"/>
  <c r="P78" i="1"/>
  <c r="T78" i="1"/>
  <c r="Q78" i="1"/>
  <c r="O78" i="1"/>
  <c r="J78" i="1"/>
  <c r="R78" i="1"/>
  <c r="S78" i="1"/>
  <c r="N76" i="1"/>
  <c r="I76" i="1"/>
  <c r="P76" i="1"/>
  <c r="T76" i="1"/>
  <c r="Q76" i="1"/>
  <c r="O76" i="1"/>
  <c r="J76" i="1"/>
  <c r="R76" i="1"/>
  <c r="S76" i="1"/>
  <c r="N75" i="1"/>
  <c r="I75" i="1"/>
  <c r="P75" i="1"/>
  <c r="T75" i="1"/>
  <c r="Q75" i="1"/>
  <c r="O75" i="1"/>
  <c r="J75" i="1"/>
  <c r="R75" i="1"/>
  <c r="S75" i="1"/>
  <c r="N74" i="1"/>
  <c r="I74" i="1"/>
  <c r="P74" i="1"/>
  <c r="T74" i="1"/>
  <c r="Q74" i="1"/>
  <c r="O74" i="1"/>
  <c r="J74" i="1"/>
  <c r="R74" i="1"/>
  <c r="S74" i="1"/>
  <c r="N73" i="1"/>
  <c r="I73" i="1"/>
  <c r="P73" i="1"/>
  <c r="T73" i="1"/>
  <c r="Q73" i="1"/>
  <c r="O73" i="1"/>
  <c r="J73" i="1"/>
  <c r="R73" i="1"/>
  <c r="S73" i="1"/>
  <c r="N72" i="1"/>
  <c r="I72" i="1"/>
  <c r="P72" i="1"/>
  <c r="T72" i="1"/>
  <c r="Q72" i="1"/>
  <c r="O72" i="1"/>
  <c r="J72" i="1"/>
  <c r="R72" i="1"/>
  <c r="S72" i="1"/>
  <c r="N71" i="1"/>
  <c r="I71" i="1"/>
  <c r="P71" i="1"/>
  <c r="T71" i="1"/>
  <c r="Q71" i="1"/>
  <c r="O71" i="1"/>
  <c r="J71" i="1"/>
  <c r="R71" i="1"/>
  <c r="S71" i="1"/>
  <c r="N70" i="1"/>
  <c r="I70" i="1"/>
  <c r="P70" i="1"/>
  <c r="T70" i="1"/>
  <c r="Q70" i="1"/>
  <c r="O70" i="1"/>
  <c r="J70" i="1"/>
  <c r="R70" i="1"/>
  <c r="S70" i="1"/>
  <c r="O69" i="1"/>
  <c r="O68" i="1"/>
  <c r="O67" i="1"/>
  <c r="N66" i="1"/>
  <c r="I66" i="1"/>
  <c r="P66" i="1"/>
  <c r="T66" i="1"/>
  <c r="Q66" i="1"/>
  <c r="O66" i="1"/>
  <c r="J66" i="1"/>
  <c r="R66" i="1"/>
  <c r="S66" i="1"/>
  <c r="N65" i="1"/>
  <c r="I65" i="1"/>
  <c r="P65" i="1"/>
  <c r="T65" i="1"/>
  <c r="Q65" i="1"/>
  <c r="O65" i="1"/>
  <c r="J65" i="1"/>
  <c r="R65" i="1"/>
  <c r="S65" i="1"/>
  <c r="N63" i="1"/>
  <c r="I63" i="1"/>
  <c r="P63" i="1"/>
  <c r="T63" i="1"/>
  <c r="Q63" i="1"/>
  <c r="O63" i="1"/>
  <c r="J63" i="1"/>
  <c r="R63" i="1"/>
  <c r="S63" i="1"/>
  <c r="N62" i="1"/>
  <c r="I62" i="1"/>
  <c r="P62" i="1"/>
  <c r="T62" i="1"/>
  <c r="Q62" i="1"/>
  <c r="O62" i="1"/>
  <c r="J62" i="1"/>
  <c r="R62" i="1"/>
  <c r="S62" i="1"/>
  <c r="N61" i="1"/>
  <c r="I61" i="1"/>
  <c r="P61" i="1"/>
  <c r="T61" i="1"/>
  <c r="Q61" i="1"/>
  <c r="O61" i="1"/>
  <c r="J61" i="1"/>
  <c r="R61" i="1"/>
  <c r="S61" i="1"/>
  <c r="N79" i="1"/>
  <c r="I79" i="1"/>
  <c r="P79" i="1"/>
  <c r="T79" i="1"/>
  <c r="N80" i="1"/>
  <c r="I80" i="1"/>
  <c r="P80" i="1"/>
  <c r="T80" i="1"/>
  <c r="N184" i="1"/>
  <c r="O184" i="1"/>
  <c r="S79" i="1"/>
  <c r="S80" i="1"/>
  <c r="Q80" i="1"/>
  <c r="O80" i="1"/>
  <c r="J80" i="1"/>
  <c r="R80" i="1"/>
  <c r="U80" i="1"/>
  <c r="S81" i="1"/>
  <c r="S82" i="1"/>
  <c r="S83" i="1"/>
  <c r="S84" i="1"/>
  <c r="S85" i="1"/>
  <c r="S86" i="1"/>
  <c r="S87" i="1"/>
  <c r="S88" i="1"/>
  <c r="N88" i="1"/>
  <c r="I88" i="1"/>
  <c r="P88" i="1"/>
  <c r="T88" i="1"/>
  <c r="Q88" i="1"/>
  <c r="O88" i="1"/>
  <c r="J88" i="1"/>
  <c r="R88" i="1"/>
  <c r="U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N128" i="1"/>
  <c r="I128" i="1"/>
  <c r="P128" i="1"/>
  <c r="T128" i="1"/>
  <c r="Q128" i="1"/>
  <c r="O128" i="1"/>
  <c r="J128" i="1"/>
  <c r="R128" i="1"/>
  <c r="U128" i="1"/>
  <c r="S129" i="1"/>
  <c r="S130" i="1"/>
  <c r="S131" i="1"/>
  <c r="S132" i="1"/>
  <c r="S133" i="1"/>
  <c r="S134" i="1"/>
  <c r="S135" i="1"/>
  <c r="S136" i="1"/>
  <c r="S137" i="1"/>
  <c r="N137" i="1"/>
  <c r="I137" i="1"/>
  <c r="P137" i="1"/>
  <c r="T137" i="1"/>
  <c r="Q137" i="1"/>
  <c r="O137" i="1"/>
  <c r="J137" i="1"/>
  <c r="R137" i="1"/>
  <c r="U137" i="1"/>
  <c r="S138" i="1"/>
  <c r="S139" i="1"/>
  <c r="S140" i="1"/>
  <c r="S141" i="1"/>
  <c r="S142" i="1"/>
  <c r="S143" i="1"/>
  <c r="S144" i="1"/>
  <c r="S145" i="1"/>
  <c r="S146" i="1"/>
  <c r="S147" i="1"/>
  <c r="S148" i="1"/>
  <c r="S149" i="1"/>
  <c r="N150" i="1"/>
  <c r="I150" i="1"/>
  <c r="P150" i="1"/>
  <c r="T150" i="1"/>
  <c r="Q150" i="1"/>
  <c r="O150" i="1"/>
  <c r="J150" i="1"/>
  <c r="R150" i="1"/>
  <c r="S150" i="1"/>
  <c r="U150" i="1"/>
  <c r="S151" i="1"/>
  <c r="S152" i="1"/>
  <c r="S153" i="1"/>
  <c r="S154" i="1"/>
  <c r="S155" i="1"/>
  <c r="N155" i="1"/>
  <c r="I155" i="1"/>
  <c r="P155" i="1"/>
  <c r="T155" i="1"/>
  <c r="Q155" i="1"/>
  <c r="O155" i="1"/>
  <c r="J155" i="1"/>
  <c r="R155" i="1"/>
  <c r="U155" i="1"/>
  <c r="S156" i="1"/>
  <c r="S157" i="1"/>
  <c r="S158" i="1"/>
  <c r="S159" i="1"/>
  <c r="S160" i="1"/>
  <c r="S161" i="1"/>
  <c r="S162" i="1"/>
  <c r="S163" i="1"/>
  <c r="S164" i="1"/>
  <c r="S165" i="1"/>
  <c r="S166" i="1"/>
  <c r="S167" i="1"/>
  <c r="S168" i="1"/>
  <c r="S169" i="1"/>
  <c r="S170" i="1"/>
  <c r="S171" i="1"/>
  <c r="N171" i="1"/>
  <c r="I171" i="1"/>
  <c r="P171" i="1"/>
  <c r="T171" i="1"/>
  <c r="Q171" i="1"/>
  <c r="O171" i="1"/>
  <c r="J171" i="1"/>
  <c r="R171" i="1"/>
  <c r="U171" i="1"/>
  <c r="S172" i="1"/>
  <c r="S173" i="1"/>
  <c r="S174" i="1"/>
  <c r="S175" i="1"/>
  <c r="S176" i="1"/>
  <c r="S177" i="1"/>
  <c r="S178" i="1"/>
  <c r="S179" i="1"/>
  <c r="S180" i="1"/>
  <c r="S181" i="1"/>
  <c r="S182" i="1"/>
  <c r="S183" i="1"/>
  <c r="S184" i="1"/>
  <c r="U72" i="1"/>
  <c r="N165" i="1"/>
  <c r="I165" i="1"/>
  <c r="P165" i="1"/>
  <c r="T165" i="1"/>
  <c r="Q165" i="1"/>
  <c r="O165" i="1"/>
  <c r="J165" i="1"/>
  <c r="R165" i="1"/>
  <c r="U165" i="1"/>
  <c r="N166" i="1"/>
  <c r="I166" i="1"/>
  <c r="P166" i="1"/>
  <c r="T166" i="1"/>
  <c r="Q166" i="1"/>
  <c r="O166" i="1"/>
  <c r="N167" i="1"/>
  <c r="I167" i="1"/>
  <c r="P167" i="1"/>
  <c r="T167" i="1"/>
  <c r="Q167" i="1"/>
  <c r="O167" i="1"/>
  <c r="J167" i="1"/>
  <c r="N168" i="1"/>
  <c r="I168" i="1"/>
  <c r="P168" i="1"/>
  <c r="T168" i="1"/>
  <c r="Q168" i="1"/>
  <c r="O168" i="1"/>
  <c r="J168" i="1"/>
  <c r="R168" i="1"/>
  <c r="U168" i="1"/>
  <c r="N169" i="1"/>
  <c r="I169" i="1"/>
  <c r="P169" i="1"/>
  <c r="O169" i="1"/>
  <c r="J169" i="1"/>
  <c r="R169" i="1"/>
  <c r="T169" i="1"/>
  <c r="Q169" i="1"/>
  <c r="U169" i="1"/>
  <c r="N170" i="1"/>
  <c r="I170" i="1"/>
  <c r="O170" i="1"/>
  <c r="N172" i="1"/>
  <c r="I172" i="1"/>
  <c r="O172" i="1"/>
  <c r="J172" i="1"/>
  <c r="R172" i="1"/>
  <c r="N173" i="1"/>
  <c r="I173" i="1"/>
  <c r="P173" i="1"/>
  <c r="O173" i="1"/>
  <c r="J173" i="1"/>
  <c r="R173" i="1"/>
  <c r="N174" i="1"/>
  <c r="I174" i="1"/>
  <c r="O174" i="1"/>
  <c r="N175" i="1"/>
  <c r="O175" i="1"/>
  <c r="N176" i="1"/>
  <c r="O176" i="1"/>
  <c r="J176" i="1"/>
  <c r="R176" i="1"/>
  <c r="N177" i="1"/>
  <c r="I177" i="1"/>
  <c r="P177" i="1"/>
  <c r="T177" i="1"/>
  <c r="Q177" i="1"/>
  <c r="O177" i="1"/>
  <c r="N178" i="1"/>
  <c r="O178" i="1"/>
  <c r="J178" i="1"/>
  <c r="R178" i="1"/>
  <c r="N179" i="1"/>
  <c r="I179" i="1"/>
  <c r="P179" i="1"/>
  <c r="O179" i="1"/>
  <c r="J179" i="1"/>
  <c r="N180" i="1"/>
  <c r="I180" i="1"/>
  <c r="P180" i="1"/>
  <c r="T180" i="1"/>
  <c r="Q180" i="1"/>
  <c r="O180" i="1"/>
  <c r="J180" i="1"/>
  <c r="R180" i="1"/>
  <c r="U180" i="1"/>
  <c r="N181" i="1"/>
  <c r="O181" i="1"/>
  <c r="J181" i="1"/>
  <c r="R181" i="1"/>
  <c r="N182" i="1"/>
  <c r="O182" i="1"/>
  <c r="N183" i="1"/>
  <c r="I183" i="1"/>
  <c r="P183" i="1"/>
  <c r="T183" i="1"/>
  <c r="Q183" i="1"/>
  <c r="O183" i="1"/>
  <c r="J184" i="1"/>
  <c r="N164" i="1"/>
  <c r="O164" i="1"/>
  <c r="J170" i="1"/>
  <c r="R170" i="1"/>
  <c r="J174" i="1"/>
  <c r="I175" i="1"/>
  <c r="J175" i="1"/>
  <c r="I176" i="1"/>
  <c r="J177" i="1"/>
  <c r="I178" i="1"/>
  <c r="P178" i="1"/>
  <c r="T178" i="1"/>
  <c r="I181" i="1"/>
  <c r="I182" i="1"/>
  <c r="J182" i="1"/>
  <c r="R182" i="1"/>
  <c r="J183" i="1"/>
  <c r="I184" i="1"/>
  <c r="P184" i="1"/>
  <c r="T184" i="1"/>
  <c r="Q184" i="1"/>
  <c r="R184" i="1"/>
  <c r="U184" i="1"/>
  <c r="J166" i="1"/>
  <c r="O79" i="1"/>
  <c r="J79" i="1"/>
  <c r="R79" i="1"/>
  <c r="N81" i="1"/>
  <c r="I81" i="1"/>
  <c r="P81" i="1"/>
  <c r="T81" i="1"/>
  <c r="O81" i="1"/>
  <c r="J81" i="1"/>
  <c r="R81" i="1"/>
  <c r="N82" i="1"/>
  <c r="I82" i="1"/>
  <c r="O82" i="1"/>
  <c r="J82" i="1"/>
  <c r="R82" i="1"/>
  <c r="N83" i="1"/>
  <c r="I83" i="1"/>
  <c r="P83" i="1"/>
  <c r="T83" i="1"/>
  <c r="Q83" i="1"/>
  <c r="O83" i="1"/>
  <c r="J83" i="1"/>
  <c r="R83" i="1"/>
  <c r="N84" i="1"/>
  <c r="I84" i="1"/>
  <c r="O84" i="1"/>
  <c r="J84" i="1"/>
  <c r="R84" i="1"/>
  <c r="N85" i="1"/>
  <c r="I85" i="1"/>
  <c r="O85" i="1"/>
  <c r="J85" i="1"/>
  <c r="N86" i="1"/>
  <c r="I86" i="1"/>
  <c r="O86" i="1"/>
  <c r="J86" i="1"/>
  <c r="N87" i="1"/>
  <c r="I87" i="1"/>
  <c r="P87" i="1"/>
  <c r="T87" i="1"/>
  <c r="Q87" i="1"/>
  <c r="O87" i="1"/>
  <c r="J87" i="1"/>
  <c r="R87" i="1"/>
  <c r="U87" i="1"/>
  <c r="N89" i="1"/>
  <c r="I89" i="1"/>
  <c r="P89" i="1"/>
  <c r="T89" i="1"/>
  <c r="Q89" i="1"/>
  <c r="O89" i="1"/>
  <c r="J89" i="1"/>
  <c r="R89" i="1"/>
  <c r="N90" i="1"/>
  <c r="I90" i="1"/>
  <c r="O90" i="1"/>
  <c r="J90" i="1"/>
  <c r="R90" i="1"/>
  <c r="N91" i="1"/>
  <c r="I91" i="1"/>
  <c r="P91" i="1"/>
  <c r="T91" i="1"/>
  <c r="Q91" i="1"/>
  <c r="O91" i="1"/>
  <c r="J91" i="1"/>
  <c r="R91" i="1"/>
  <c r="U91" i="1"/>
  <c r="N92" i="1"/>
  <c r="I92" i="1"/>
  <c r="O92" i="1"/>
  <c r="J92" i="1"/>
  <c r="N93" i="1"/>
  <c r="O93" i="1"/>
  <c r="J93" i="1"/>
  <c r="R93" i="1"/>
  <c r="I93" i="1"/>
  <c r="N94" i="1"/>
  <c r="I94" i="1"/>
  <c r="O94" i="1"/>
  <c r="J94" i="1"/>
  <c r="R94" i="1"/>
  <c r="N95" i="1"/>
  <c r="O95" i="1"/>
  <c r="J95" i="1"/>
  <c r="I95" i="1"/>
  <c r="N96" i="1"/>
  <c r="I96" i="1"/>
  <c r="P96" i="1"/>
  <c r="T96" i="1"/>
  <c r="O96" i="1"/>
  <c r="J96" i="1"/>
  <c r="N97" i="1"/>
  <c r="O97" i="1"/>
  <c r="J97" i="1"/>
  <c r="I97" i="1"/>
  <c r="N98" i="1"/>
  <c r="I98" i="1"/>
  <c r="P98" i="1"/>
  <c r="T98" i="1"/>
  <c r="Q98" i="1"/>
  <c r="O98" i="1"/>
  <c r="J98" i="1"/>
  <c r="N99" i="1"/>
  <c r="O99" i="1"/>
  <c r="I99" i="1"/>
  <c r="P99" i="1"/>
  <c r="J99" i="1"/>
  <c r="N100" i="1"/>
  <c r="I100" i="1"/>
  <c r="P100" i="1"/>
  <c r="T100" i="1"/>
  <c r="Q100" i="1"/>
  <c r="O100" i="1"/>
  <c r="J100" i="1"/>
  <c r="R100" i="1"/>
  <c r="N101" i="1"/>
  <c r="O101" i="1"/>
  <c r="J101" i="1"/>
  <c r="I101" i="1"/>
  <c r="N102" i="1"/>
  <c r="I102" i="1"/>
  <c r="P102" i="1"/>
  <c r="T102" i="1"/>
  <c r="Q102" i="1"/>
  <c r="O102" i="1"/>
  <c r="J102" i="1"/>
  <c r="R102" i="1"/>
  <c r="N103" i="1"/>
  <c r="O103" i="1"/>
  <c r="J103" i="1"/>
  <c r="R103" i="1"/>
  <c r="I103" i="1"/>
  <c r="P103" i="1"/>
  <c r="N104" i="1"/>
  <c r="I104" i="1"/>
  <c r="P104" i="1"/>
  <c r="T104" i="1"/>
  <c r="Q104" i="1"/>
  <c r="O104" i="1"/>
  <c r="J104" i="1"/>
  <c r="R104" i="1"/>
  <c r="N105" i="1"/>
  <c r="I105" i="1"/>
  <c r="P105" i="1"/>
  <c r="T105" i="1"/>
  <c r="O105" i="1"/>
  <c r="J105" i="1"/>
  <c r="R105" i="1"/>
  <c r="N106" i="1"/>
  <c r="I106" i="1"/>
  <c r="P106" i="1"/>
  <c r="T106" i="1"/>
  <c r="Q106" i="1"/>
  <c r="O106" i="1"/>
  <c r="J106" i="1"/>
  <c r="R106" i="1"/>
  <c r="N107" i="1"/>
  <c r="O107" i="1"/>
  <c r="I107" i="1"/>
  <c r="J107" i="1"/>
  <c r="R107" i="1"/>
  <c r="N108" i="1"/>
  <c r="I108" i="1"/>
  <c r="O108" i="1"/>
  <c r="J108" i="1"/>
  <c r="N109" i="1"/>
  <c r="O109" i="1"/>
  <c r="J109" i="1"/>
  <c r="I109" i="1"/>
  <c r="P109" i="1"/>
  <c r="T109" i="1"/>
  <c r="Q109" i="1"/>
  <c r="N110" i="1"/>
  <c r="I110" i="1"/>
  <c r="P110" i="1"/>
  <c r="T110" i="1"/>
  <c r="Q110" i="1"/>
  <c r="O110" i="1"/>
  <c r="J110" i="1"/>
  <c r="R110" i="1"/>
  <c r="U110" i="1"/>
  <c r="N111" i="1"/>
  <c r="O111" i="1"/>
  <c r="J111" i="1"/>
  <c r="I111" i="1"/>
  <c r="P111" i="1"/>
  <c r="T111" i="1"/>
  <c r="Q111" i="1"/>
  <c r="N112" i="1"/>
  <c r="I112" i="1"/>
  <c r="P112" i="1"/>
  <c r="T112" i="1"/>
  <c r="Q112" i="1"/>
  <c r="O112" i="1"/>
  <c r="J112" i="1"/>
  <c r="N113" i="1"/>
  <c r="O113" i="1"/>
  <c r="J113" i="1"/>
  <c r="I113" i="1"/>
  <c r="P113" i="1"/>
  <c r="T113" i="1"/>
  <c r="Q113" i="1"/>
  <c r="N114" i="1"/>
  <c r="I114" i="1"/>
  <c r="O114" i="1"/>
  <c r="J114" i="1"/>
  <c r="R114" i="1"/>
  <c r="N115" i="1"/>
  <c r="I115" i="1"/>
  <c r="O115" i="1"/>
  <c r="J115" i="1"/>
  <c r="N116" i="1"/>
  <c r="O116" i="1"/>
  <c r="J116" i="1"/>
  <c r="R116" i="1"/>
  <c r="I116" i="1"/>
  <c r="P116" i="1"/>
  <c r="T116" i="1"/>
  <c r="Q116" i="1"/>
  <c r="U116" i="1"/>
  <c r="N117" i="1"/>
  <c r="I117" i="1"/>
  <c r="P117" i="1"/>
  <c r="T117" i="1"/>
  <c r="Q117" i="1"/>
  <c r="O117" i="1"/>
  <c r="J117" i="1"/>
  <c r="R117" i="1"/>
  <c r="U117" i="1"/>
  <c r="N118" i="1"/>
  <c r="I118" i="1"/>
  <c r="P118" i="1"/>
  <c r="O118" i="1"/>
  <c r="J118" i="1"/>
  <c r="N119" i="1"/>
  <c r="I119" i="1"/>
  <c r="O119" i="1"/>
  <c r="J119" i="1"/>
  <c r="N120" i="1"/>
  <c r="O120" i="1"/>
  <c r="J120" i="1"/>
  <c r="R120" i="1"/>
  <c r="I120" i="1"/>
  <c r="P120" i="1"/>
  <c r="T120" i="1"/>
  <c r="Q120" i="1"/>
  <c r="N121" i="1"/>
  <c r="I121" i="1"/>
  <c r="O121" i="1"/>
  <c r="J121" i="1"/>
  <c r="N122" i="1"/>
  <c r="I122" i="1"/>
  <c r="P122" i="1"/>
  <c r="O122" i="1"/>
  <c r="J122" i="1"/>
  <c r="R122" i="1"/>
  <c r="N123" i="1"/>
  <c r="I123" i="1"/>
  <c r="P123" i="1"/>
  <c r="T123" i="1"/>
  <c r="O123" i="1"/>
  <c r="J123" i="1"/>
  <c r="R123" i="1"/>
  <c r="N124" i="1"/>
  <c r="O124" i="1"/>
  <c r="J124" i="1"/>
  <c r="I124" i="1"/>
  <c r="N125" i="1"/>
  <c r="I125" i="1"/>
  <c r="O125" i="1"/>
  <c r="J125" i="1"/>
  <c r="R125" i="1"/>
  <c r="N126" i="1"/>
  <c r="O126" i="1"/>
  <c r="J126" i="1"/>
  <c r="R126" i="1"/>
  <c r="I126" i="1"/>
  <c r="N127" i="1"/>
  <c r="I127" i="1"/>
  <c r="P127" i="1"/>
  <c r="T127" i="1"/>
  <c r="O127" i="1"/>
  <c r="J127" i="1"/>
  <c r="R127" i="1"/>
  <c r="N129" i="1"/>
  <c r="I129" i="1"/>
  <c r="O129" i="1"/>
  <c r="J129" i="1"/>
  <c r="R129" i="1"/>
  <c r="N130" i="1"/>
  <c r="I130" i="1"/>
  <c r="P130" i="1"/>
  <c r="O130" i="1"/>
  <c r="J130" i="1"/>
  <c r="T130" i="1"/>
  <c r="Q130" i="1"/>
  <c r="R130" i="1"/>
  <c r="U130" i="1"/>
  <c r="N131" i="1"/>
  <c r="I131" i="1"/>
  <c r="P131" i="1"/>
  <c r="T131" i="1"/>
  <c r="Q131" i="1"/>
  <c r="O131" i="1"/>
  <c r="J131" i="1"/>
  <c r="R131" i="1"/>
  <c r="U131" i="1"/>
  <c r="N132" i="1"/>
  <c r="O132" i="1"/>
  <c r="J132" i="1"/>
  <c r="R132" i="1"/>
  <c r="I132" i="1"/>
  <c r="P132" i="1"/>
  <c r="T132" i="1"/>
  <c r="Q132" i="1"/>
  <c r="U132" i="1"/>
  <c r="N133" i="1"/>
  <c r="I133" i="1"/>
  <c r="P133" i="1"/>
  <c r="O133" i="1"/>
  <c r="J133" i="1"/>
  <c r="N134" i="1"/>
  <c r="I134" i="1"/>
  <c r="O134" i="1"/>
  <c r="J134" i="1"/>
  <c r="R134" i="1"/>
  <c r="N135" i="1"/>
  <c r="I135" i="1"/>
  <c r="O135" i="1"/>
  <c r="J135" i="1"/>
  <c r="N136" i="1"/>
  <c r="I136" i="1"/>
  <c r="P136" i="1"/>
  <c r="T136" i="1"/>
  <c r="Q136" i="1"/>
  <c r="O136" i="1"/>
  <c r="J136" i="1"/>
  <c r="N138" i="1"/>
  <c r="O138" i="1"/>
  <c r="J138" i="1"/>
  <c r="R138" i="1"/>
  <c r="I138" i="1"/>
  <c r="P138" i="1"/>
  <c r="N139" i="1"/>
  <c r="I139" i="1"/>
  <c r="P139" i="1"/>
  <c r="T139" i="1"/>
  <c r="Q139" i="1"/>
  <c r="O139" i="1"/>
  <c r="J139" i="1"/>
  <c r="R139" i="1"/>
  <c r="U139" i="1"/>
  <c r="N140" i="1"/>
  <c r="I140" i="1"/>
  <c r="P140" i="1"/>
  <c r="T140" i="1"/>
  <c r="Q140" i="1"/>
  <c r="O140" i="1"/>
  <c r="J140" i="1"/>
  <c r="R140" i="1"/>
  <c r="U140" i="1"/>
  <c r="N141" i="1"/>
  <c r="I141" i="1"/>
  <c r="O141" i="1"/>
  <c r="J141" i="1"/>
  <c r="R141" i="1"/>
  <c r="N142" i="1"/>
  <c r="O142" i="1"/>
  <c r="J142" i="1"/>
  <c r="R142" i="1"/>
  <c r="I142" i="1"/>
  <c r="N143" i="1"/>
  <c r="I143" i="1"/>
  <c r="P143" i="1"/>
  <c r="O143" i="1"/>
  <c r="J143" i="1"/>
  <c r="R143" i="1"/>
  <c r="N144" i="1"/>
  <c r="O144" i="1"/>
  <c r="J144" i="1"/>
  <c r="R144" i="1"/>
  <c r="I144" i="1"/>
  <c r="P144" i="1"/>
  <c r="T144" i="1"/>
  <c r="Q144" i="1"/>
  <c r="U144" i="1"/>
  <c r="N145" i="1"/>
  <c r="I145" i="1"/>
  <c r="O145" i="1"/>
  <c r="J145" i="1"/>
  <c r="N146" i="1"/>
  <c r="O146" i="1"/>
  <c r="J146" i="1"/>
  <c r="I146" i="1"/>
  <c r="P146" i="1"/>
  <c r="T146" i="1"/>
  <c r="Q146" i="1"/>
  <c r="N147" i="1"/>
  <c r="O147" i="1"/>
  <c r="I147" i="1"/>
  <c r="P147" i="1"/>
  <c r="T147" i="1"/>
  <c r="Q147" i="1"/>
  <c r="J147" i="1"/>
  <c r="R147" i="1"/>
  <c r="U147" i="1"/>
  <c r="N148" i="1"/>
  <c r="I148" i="1"/>
  <c r="P148" i="1"/>
  <c r="T148" i="1"/>
  <c r="Q148" i="1"/>
  <c r="O148" i="1"/>
  <c r="J148" i="1"/>
  <c r="N149" i="1"/>
  <c r="O149" i="1"/>
  <c r="I149" i="1"/>
  <c r="P149" i="1"/>
  <c r="T149" i="1"/>
  <c r="Q149" i="1"/>
  <c r="J149" i="1"/>
  <c r="R149" i="1"/>
  <c r="U149" i="1"/>
  <c r="N151" i="1"/>
  <c r="O151" i="1"/>
  <c r="I151" i="1"/>
  <c r="J151" i="1"/>
  <c r="N152" i="1"/>
  <c r="I152" i="1"/>
  <c r="O152" i="1"/>
  <c r="J152" i="1"/>
  <c r="R152" i="1"/>
  <c r="N153" i="1"/>
  <c r="O153" i="1"/>
  <c r="J153" i="1"/>
  <c r="R153" i="1"/>
  <c r="I153" i="1"/>
  <c r="N154" i="1"/>
  <c r="I154" i="1"/>
  <c r="P154" i="1"/>
  <c r="T154" i="1"/>
  <c r="Q154" i="1"/>
  <c r="O154" i="1"/>
  <c r="J154" i="1"/>
  <c r="R154" i="1"/>
  <c r="U154" i="1"/>
  <c r="N156" i="1"/>
  <c r="I156" i="1"/>
  <c r="O156" i="1"/>
  <c r="J156" i="1"/>
  <c r="N157" i="1"/>
  <c r="O157" i="1"/>
  <c r="J157" i="1"/>
  <c r="R157" i="1"/>
  <c r="I157" i="1"/>
  <c r="P157" i="1"/>
  <c r="T157" i="1"/>
  <c r="Q157" i="1"/>
  <c r="N158" i="1"/>
  <c r="I158" i="1"/>
  <c r="P158" i="1"/>
  <c r="T158" i="1"/>
  <c r="Q158" i="1"/>
  <c r="O158" i="1"/>
  <c r="J158" i="1"/>
  <c r="R158" i="1"/>
  <c r="N159" i="1"/>
  <c r="O159" i="1"/>
  <c r="J159" i="1"/>
  <c r="R159" i="1"/>
  <c r="I159" i="1"/>
  <c r="P159" i="1"/>
  <c r="T159" i="1"/>
  <c r="Q159" i="1"/>
  <c r="N160" i="1"/>
  <c r="I160" i="1"/>
  <c r="P160" i="1"/>
  <c r="T160" i="1"/>
  <c r="Q160" i="1"/>
  <c r="O160" i="1"/>
  <c r="J160" i="1"/>
  <c r="R160" i="1"/>
  <c r="U160" i="1"/>
  <c r="N161" i="1"/>
  <c r="I161" i="1"/>
  <c r="P161" i="1"/>
  <c r="O161" i="1"/>
  <c r="J161" i="1"/>
  <c r="R161" i="1"/>
  <c r="N162" i="1"/>
  <c r="I162" i="1"/>
  <c r="P162" i="1"/>
  <c r="T162" i="1"/>
  <c r="Q162" i="1"/>
  <c r="O162" i="1"/>
  <c r="J162" i="1"/>
  <c r="R162" i="1"/>
  <c r="N163" i="1"/>
  <c r="O163" i="1"/>
  <c r="J163" i="1"/>
  <c r="I163" i="1"/>
  <c r="I164" i="1"/>
  <c r="P164" i="1"/>
  <c r="T164" i="1"/>
  <c r="Q164" i="1"/>
  <c r="J164" i="1"/>
  <c r="U7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D10" i="4"/>
  <c r="A14" i="4"/>
  <c r="A15" i="4"/>
  <c r="A16" i="4"/>
  <c r="A17" i="4"/>
  <c r="A18" i="4"/>
  <c r="A20" i="4"/>
  <c r="A23" i="4"/>
  <c r="A29" i="4"/>
  <c r="A31" i="4"/>
  <c r="A33" i="4"/>
  <c r="D33" i="4"/>
  <c r="D31" i="4"/>
  <c r="D29" i="4"/>
  <c r="D23" i="4"/>
  <c r="D20" i="4"/>
  <c r="D18" i="4"/>
  <c r="D17" i="4"/>
  <c r="D16" i="4"/>
  <c r="D15" i="4"/>
  <c r="D14" i="4"/>
  <c r="D41" i="4"/>
  <c r="D38" i="4"/>
  <c r="D37" i="4"/>
  <c r="D35" i="4"/>
  <c r="D34" i="4"/>
  <c r="D12" i="4"/>
  <c r="D11" i="4"/>
  <c r="D9" i="4"/>
  <c r="D7" i="4"/>
  <c r="D6" i="4"/>
  <c r="D5" i="4"/>
  <c r="D4" i="4"/>
  <c r="D3" i="4"/>
  <c r="A3" i="4"/>
  <c r="D2" i="4"/>
  <c r="P86" i="1"/>
  <c r="T86" i="1"/>
  <c r="Q86" i="1"/>
  <c r="R86" i="1"/>
  <c r="U86" i="1"/>
  <c r="P82" i="1"/>
  <c r="T82" i="1"/>
  <c r="Q82" i="1"/>
  <c r="R148" i="1"/>
  <c r="R146" i="1"/>
  <c r="R124" i="1"/>
  <c r="P108" i="1"/>
  <c r="T108" i="1"/>
  <c r="Q108" i="1"/>
  <c r="Q96" i="1"/>
  <c r="P92" i="1"/>
  <c r="T92" i="1"/>
  <c r="Q92" i="1"/>
  <c r="P84" i="1"/>
  <c r="T84" i="1"/>
  <c r="Q84" i="1"/>
  <c r="U84" i="1"/>
  <c r="T179" i="1"/>
  <c r="Q179" i="1"/>
  <c r="R179" i="1"/>
  <c r="T173" i="1"/>
  <c r="Q173" i="1"/>
  <c r="P181" i="1"/>
  <c r="T181" i="1"/>
  <c r="Q181" i="1"/>
  <c r="U181" i="1"/>
  <c r="R111" i="1"/>
  <c r="U111" i="1"/>
  <c r="R109" i="1"/>
  <c r="R97" i="1"/>
  <c r="R95" i="1"/>
  <c r="P176" i="1"/>
  <c r="T176" i="1"/>
  <c r="Q176" i="1"/>
  <c r="R177" i="1"/>
  <c r="R174" i="1"/>
  <c r="P182" i="1"/>
  <c r="T182" i="1"/>
  <c r="Q182" i="1"/>
  <c r="U182" i="1"/>
  <c r="T118" i="1"/>
  <c r="Q118" i="1"/>
  <c r="P114" i="1"/>
  <c r="T114" i="1"/>
  <c r="Q114" i="1"/>
  <c r="U114" i="1"/>
  <c r="R166" i="1"/>
  <c r="R145" i="1"/>
  <c r="P163" i="1"/>
  <c r="T163" i="1"/>
  <c r="Q163" i="1"/>
  <c r="P153" i="1"/>
  <c r="T153" i="1"/>
  <c r="Q153" i="1"/>
  <c r="T143" i="1"/>
  <c r="Q143" i="1"/>
  <c r="U143" i="1"/>
  <c r="T133" i="1"/>
  <c r="Q133" i="1"/>
  <c r="Q127" i="1"/>
  <c r="P121" i="1"/>
  <c r="T121" i="1"/>
  <c r="Q121" i="1"/>
  <c r="R121" i="1"/>
  <c r="U121" i="1"/>
  <c r="P115" i="1"/>
  <c r="T115" i="1"/>
  <c r="Q115" i="1"/>
  <c r="Q105" i="1"/>
  <c r="T99" i="1"/>
  <c r="Q99" i="1"/>
  <c r="P95" i="1"/>
  <c r="T95" i="1"/>
  <c r="Q95" i="1"/>
  <c r="U95" i="1"/>
  <c r="Q79" i="1"/>
  <c r="U79" i="1"/>
  <c r="Q178" i="1"/>
  <c r="U178" i="1"/>
  <c r="T161" i="1"/>
  <c r="Q161" i="1"/>
  <c r="P141" i="1"/>
  <c r="T141" i="1"/>
  <c r="Q141" i="1"/>
  <c r="P135" i="1"/>
  <c r="T135" i="1"/>
  <c r="Q135" i="1"/>
  <c r="R135" i="1"/>
  <c r="U135" i="1"/>
  <c r="P129" i="1"/>
  <c r="T129" i="1"/>
  <c r="Q129" i="1"/>
  <c r="Q123" i="1"/>
  <c r="U123" i="1"/>
  <c r="P119" i="1"/>
  <c r="T119" i="1"/>
  <c r="Q119" i="1"/>
  <c r="R119" i="1"/>
  <c r="U119" i="1"/>
  <c r="P107" i="1"/>
  <c r="T107" i="1"/>
  <c r="Q107" i="1"/>
  <c r="U107" i="1"/>
  <c r="P101" i="1"/>
  <c r="T101" i="1"/>
  <c r="Q101" i="1"/>
  <c r="P93" i="1"/>
  <c r="T93" i="1"/>
  <c r="Q93" i="1"/>
  <c r="U93" i="1"/>
  <c r="Q81" i="1"/>
  <c r="U81" i="1"/>
  <c r="U77" i="1"/>
  <c r="P151" i="1"/>
  <c r="T151" i="1"/>
  <c r="Q151" i="1"/>
  <c r="R151" i="1"/>
  <c r="U151" i="1"/>
  <c r="P145" i="1"/>
  <c r="T145" i="1"/>
  <c r="Q145" i="1"/>
  <c r="P125" i="1"/>
  <c r="T125" i="1"/>
  <c r="Q125" i="1"/>
  <c r="U125" i="1"/>
  <c r="T103" i="1"/>
  <c r="Q103" i="1"/>
  <c r="P97" i="1"/>
  <c r="T97" i="1"/>
  <c r="Q97" i="1"/>
  <c r="U97" i="1"/>
  <c r="P142" i="1"/>
  <c r="T142" i="1"/>
  <c r="Q142" i="1"/>
  <c r="U142" i="1"/>
  <c r="T138" i="1"/>
  <c r="Q138" i="1"/>
  <c r="U138" i="1"/>
  <c r="P126" i="1"/>
  <c r="T126" i="1"/>
  <c r="Q126" i="1"/>
  <c r="U126" i="1"/>
  <c r="T122" i="1"/>
  <c r="Q122" i="1"/>
  <c r="P94" i="1"/>
  <c r="T94" i="1"/>
  <c r="Q94" i="1"/>
  <c r="U94" i="1"/>
  <c r="P90" i="1"/>
  <c r="T90" i="1"/>
  <c r="Q90" i="1"/>
  <c r="U90" i="1"/>
  <c r="P170" i="1"/>
  <c r="T170" i="1"/>
  <c r="Q170" i="1"/>
  <c r="U170" i="1"/>
  <c r="U71" i="1"/>
  <c r="R133" i="1"/>
  <c r="R85" i="1"/>
  <c r="R163" i="1"/>
  <c r="R101" i="1"/>
  <c r="R99" i="1"/>
  <c r="R183" i="1"/>
  <c r="R156" i="1"/>
  <c r="R112" i="1"/>
  <c r="U112" i="1"/>
  <c r="R108" i="1"/>
  <c r="U176" i="1"/>
  <c r="I40" i="5"/>
  <c r="I41" i="5"/>
  <c r="I44" i="5"/>
  <c r="I42" i="5"/>
  <c r="U177" i="1"/>
  <c r="U133" i="1"/>
  <c r="U120" i="1"/>
  <c r="U179" i="1"/>
  <c r="U127" i="1"/>
  <c r="U108" i="1"/>
  <c r="U153" i="1"/>
  <c r="U161" i="1"/>
  <c r="U106" i="1"/>
  <c r="U99" i="1"/>
  <c r="U159" i="1"/>
  <c r="U103" i="1"/>
  <c r="R92" i="1"/>
  <c r="U92" i="1"/>
  <c r="U162" i="1"/>
  <c r="P156" i="1"/>
  <c r="T156" i="1"/>
  <c r="Q156" i="1"/>
  <c r="U156" i="1"/>
  <c r="R136" i="1"/>
  <c r="U145" i="1"/>
  <c r="U146" i="1"/>
  <c r="R98" i="1"/>
  <c r="U98" i="1"/>
  <c r="R96" i="1"/>
  <c r="U96" i="1"/>
  <c r="U89" i="1"/>
  <c r="P85" i="1"/>
  <c r="T85" i="1"/>
  <c r="Q85" i="1"/>
  <c r="U85" i="1"/>
  <c r="U83" i="1"/>
  <c r="U166" i="1"/>
  <c r="P152" i="1"/>
  <c r="T152" i="1"/>
  <c r="Q152" i="1"/>
  <c r="U152" i="1"/>
  <c r="U129" i="1"/>
  <c r="U136" i="1"/>
  <c r="R167" i="1"/>
  <c r="U167" i="1"/>
  <c r="U122" i="1"/>
  <c r="U183" i="1"/>
  <c r="U101" i="1"/>
  <c r="U66" i="1"/>
  <c r="R113" i="1"/>
  <c r="U113" i="1"/>
  <c r="U104" i="1"/>
  <c r="U102" i="1"/>
  <c r="U100" i="1"/>
  <c r="U173" i="1"/>
  <c r="U158" i="1"/>
  <c r="U157" i="1"/>
  <c r="U141" i="1"/>
  <c r="U64" i="1"/>
  <c r="R115" i="1"/>
  <c r="U115" i="1"/>
  <c r="U163" i="1"/>
  <c r="U148" i="1"/>
  <c r="U109" i="1"/>
  <c r="U105" i="1"/>
  <c r="U65" i="1"/>
  <c r="P134" i="1"/>
  <c r="T134" i="1"/>
  <c r="Q134" i="1"/>
  <c r="U134" i="1"/>
  <c r="U78" i="1"/>
  <c r="P174" i="1"/>
  <c r="T174" i="1"/>
  <c r="Q174" i="1"/>
  <c r="U174" i="1"/>
  <c r="I43" i="5"/>
  <c r="P124" i="1"/>
  <c r="T124" i="1"/>
  <c r="Q124" i="1"/>
  <c r="U124" i="1"/>
  <c r="R118" i="1"/>
  <c r="U118" i="1"/>
  <c r="P172" i="1"/>
  <c r="T172" i="1"/>
  <c r="Q172" i="1"/>
  <c r="U172" i="1"/>
  <c r="R164" i="1"/>
  <c r="U164" i="1"/>
  <c r="R175" i="1"/>
  <c r="P175" i="1"/>
  <c r="T175" i="1"/>
  <c r="Q175" i="1"/>
  <c r="U175" i="1"/>
</calcChain>
</file>

<file path=xl/sharedStrings.xml><?xml version="1.0" encoding="utf-8"?>
<sst xmlns="http://schemas.openxmlformats.org/spreadsheetml/2006/main" count="688" uniqueCount="375">
  <si>
    <t xml:space="preserve">&lt;TBI DATA FORM&gt; </t>
  </si>
  <si>
    <t>NOTE</t>
  </si>
  <si>
    <t>READ GENERAL INSTRUCTIONS IN THE MANUAL SHEET BEFORE YOU START</t>
  </si>
  <si>
    <t>The formulae used in this sheet are based on Keuskamp et al. 2013 (http://onlinelibrary.wiley.com/enhanced/doi/10.1111/2041-210X.12097/)</t>
  </si>
  <si>
    <t xml:space="preserve">For more information please refer to the manual included with this file </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</si>
  <si>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</si>
  <si>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</si>
  <si>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</si>
  <si>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</si>
  <si>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</si>
  <si>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</si>
  <si>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</si>
  <si>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</si>
  <si>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</si>
  <si>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</si>
  <si>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</si>
  <si>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</si>
  <si>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</si>
  <si>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</si>
  <si>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t>Hydrolysable fraction green tea (</t>
    </r>
    <r>
      <rPr>
        <b/>
        <sz val="11"/>
        <rFont val="Calibri"/>
        <family val="2"/>
      </rPr>
      <t>Hg</t>
    </r>
    <r>
      <rPr>
        <sz val="11"/>
        <rFont val="Calibri"/>
        <family val="2"/>
      </rPr>
      <t>)</t>
    </r>
  </si>
  <si>
    <r>
      <t>Hydrolysable fraction red tea (</t>
    </r>
    <r>
      <rPr>
        <b/>
        <sz val="11"/>
        <rFont val="Calibri"/>
        <family val="2"/>
      </rPr>
      <t>Hr</t>
    </r>
    <r>
      <rPr>
        <sz val="11"/>
        <rFont val="Calibri"/>
        <family val="2"/>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</si>
  <si>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</si>
  <si>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</si>
  <si>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</si>
  <si>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</si>
  <si>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</si>
  <si>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</si>
  <si>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</si>
  <si>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&lt;END OF COMMON DATA&gt;</t>
  </si>
  <si>
    <t>&lt;LOCATION CODES&gt;</t>
  </si>
  <si>
    <t>Location codes</t>
  </si>
  <si>
    <t>Coordinates (WGS1984 - decimal)</t>
  </si>
  <si>
    <t>General description</t>
  </si>
  <si>
    <t>LAT</t>
  </si>
  <si>
    <t>Grassland</t>
  </si>
  <si>
    <t>Pasture</t>
  </si>
  <si>
    <t>&lt;END OF LOCATION CODES&gt;</t>
  </si>
  <si>
    <t>&lt;TREATMENT CODES&gt;</t>
  </si>
  <si>
    <t>Treatment codes</t>
  </si>
  <si>
    <t>Ambient</t>
  </si>
  <si>
    <t>&lt;END OF TREATMENT CODES&gt;</t>
  </si>
  <si>
    <t>&lt;SAMPLE DATA&gt;</t>
  </si>
  <si>
    <t>Sample ID</t>
  </si>
  <si>
    <t>Location</t>
  </si>
  <si>
    <t>Treatment</t>
  </si>
  <si>
    <t>Replicate</t>
  </si>
  <si>
    <r>
      <t>D</t>
    </r>
    <r>
      <rPr>
        <sz val="11"/>
        <rFont val="Calibri"/>
        <family val="2"/>
      </rPr>
      <t>ate of burial</t>
    </r>
  </si>
  <si>
    <r>
      <t xml:space="preserve">Initial weight </t>
    </r>
    <r>
      <rPr>
        <sz val="11"/>
        <color indexed="17"/>
        <rFont val="Calibri"/>
        <family val="2"/>
      </rPr>
      <t xml:space="preserve">green tea </t>
    </r>
    <r>
      <rPr>
        <sz val="11"/>
        <color indexed="8"/>
        <rFont val="Calibri"/>
        <family val="2"/>
      </rPr>
      <t>including bag, cord and label</t>
    </r>
  </si>
  <si>
    <r>
      <t xml:space="preserve">Initial weight </t>
    </r>
    <r>
      <rPr>
        <sz val="11"/>
        <color indexed="10"/>
        <rFont val="Calibri"/>
        <family val="2"/>
      </rPr>
      <t xml:space="preserve">red tea </t>
    </r>
    <r>
      <rPr>
        <sz val="11"/>
        <color indexed="8"/>
        <rFont val="Calibri"/>
        <family val="2"/>
      </rPr>
      <t>including bag, cord, and label</t>
    </r>
  </si>
  <si>
    <r>
      <t xml:space="preserve">Initial weight </t>
    </r>
    <r>
      <rPr>
        <sz val="11"/>
        <color indexed="17"/>
        <rFont val="Calibri"/>
        <family val="2"/>
      </rPr>
      <t>green tea</t>
    </r>
    <r>
      <rPr>
        <sz val="11"/>
        <color indexed="8"/>
        <rFont val="Calibri"/>
        <family val="2"/>
      </rPr>
      <t xml:space="preserve"> tea only</t>
    </r>
  </si>
  <si>
    <r>
      <t xml:space="preserve">Initial weight </t>
    </r>
    <r>
      <rPr>
        <sz val="11"/>
        <color indexed="10"/>
        <rFont val="Calibri"/>
        <family val="2"/>
      </rPr>
      <t xml:space="preserve">red tea </t>
    </r>
    <r>
      <rPr>
        <sz val="11"/>
        <color indexed="8"/>
        <rFont val="Calibri"/>
        <family val="2"/>
      </rPr>
      <t>tea only</t>
    </r>
  </si>
  <si>
    <t>Recovery date</t>
  </si>
  <si>
    <t>Final weight green tea including bag and cord, no label</t>
  </si>
  <si>
    <t>Final weight red tea including bag and cord, no label</t>
  </si>
  <si>
    <r>
      <t xml:space="preserve">Final weight </t>
    </r>
    <r>
      <rPr>
        <sz val="11"/>
        <color indexed="17"/>
        <rFont val="Calibri"/>
        <family val="2"/>
      </rPr>
      <t xml:space="preserve">green tea </t>
    </r>
    <r>
      <rPr>
        <sz val="11"/>
        <color indexed="8"/>
        <rFont val="Calibri"/>
        <family val="2"/>
      </rPr>
      <t>tea only</t>
    </r>
  </si>
  <si>
    <r>
      <t xml:space="preserve">Final weight </t>
    </r>
    <r>
      <rPr>
        <sz val="11"/>
        <color indexed="10"/>
        <rFont val="Calibri"/>
        <family val="2"/>
      </rPr>
      <t xml:space="preserve">red tea </t>
    </r>
    <r>
      <rPr>
        <sz val="11"/>
        <color indexed="8"/>
        <rFont val="Calibri"/>
        <family val="2"/>
      </rPr>
      <t>tea only</t>
    </r>
  </si>
  <si>
    <r>
      <t xml:space="preserve">Fraction decomposed </t>
    </r>
    <r>
      <rPr>
        <sz val="11"/>
        <color indexed="17"/>
        <rFont val="Calibri"/>
        <family val="2"/>
      </rPr>
      <t>green tea</t>
    </r>
    <r>
      <rPr>
        <sz val="11"/>
        <color indexed="8"/>
        <rFont val="Calibri"/>
        <family val="2"/>
      </rPr>
      <t xml:space="preserve"> (</t>
    </r>
    <r>
      <rPr>
        <b/>
        <sz val="11"/>
        <color indexed="8"/>
        <rFont val="Calibri"/>
        <family val="2"/>
      </rPr>
      <t>ag</t>
    </r>
    <r>
      <rPr>
        <sz val="11"/>
        <color indexed="8"/>
        <rFont val="Calibri"/>
        <family val="2"/>
      </rPr>
      <t>)</t>
    </r>
  </si>
  <si>
    <r>
      <t xml:space="preserve">Predicted labile fraction </t>
    </r>
    <r>
      <rPr>
        <sz val="11"/>
        <color indexed="10"/>
        <rFont val="Calibri"/>
        <family val="2"/>
      </rPr>
      <t>red tea</t>
    </r>
    <r>
      <rPr>
        <sz val="11"/>
        <color indexed="8"/>
        <rFont val="Calibri"/>
        <family val="2"/>
      </rPr>
      <t xml:space="preserve"> (</t>
    </r>
    <r>
      <rPr>
        <b/>
        <sz val="11"/>
        <color indexed="8"/>
        <rFont val="Calibri"/>
        <family val="2"/>
      </rPr>
      <t>ar</t>
    </r>
    <r>
      <rPr>
        <sz val="11"/>
        <color indexed="8"/>
        <rFont val="Calibri"/>
        <family val="2"/>
      </rPr>
      <t>)</t>
    </r>
  </si>
  <si>
    <r>
      <t xml:space="preserve"> Fraction remaining   </t>
    </r>
    <r>
      <rPr>
        <sz val="11"/>
        <color indexed="10"/>
        <rFont val="Calibri"/>
        <family val="2"/>
      </rPr>
      <t xml:space="preserve">   red tea</t>
    </r>
    <r>
      <rPr>
        <sz val="11"/>
        <color indexed="8"/>
        <rFont val="Calibri"/>
        <family val="2"/>
      </rPr>
      <t xml:space="preserve"> (</t>
    </r>
    <r>
      <rPr>
        <b/>
        <sz val="11"/>
        <color indexed="8"/>
        <rFont val="Calibri"/>
        <family val="2"/>
      </rPr>
      <t>Wt</t>
    </r>
    <r>
      <rPr>
        <sz val="11"/>
        <color indexed="8"/>
        <rFont val="Calibri"/>
        <family val="2"/>
      </rPr>
      <t>)</t>
    </r>
  </si>
  <si>
    <r>
      <t xml:space="preserve">incubation time      </t>
    </r>
    <r>
      <rPr>
        <sz val="11"/>
        <color indexed="10"/>
        <rFont val="Calibri"/>
        <family val="2"/>
      </rPr>
      <t>red</t>
    </r>
    <r>
      <rPr>
        <sz val="11"/>
        <color indexed="8"/>
        <rFont val="Calibri"/>
        <family val="2"/>
      </rPr>
      <t xml:space="preserve"> and </t>
    </r>
    <r>
      <rPr>
        <sz val="11"/>
        <color indexed="17"/>
        <rFont val="Calibri"/>
        <family val="2"/>
      </rPr>
      <t>green</t>
    </r>
    <r>
      <rPr>
        <sz val="11"/>
        <color indexed="8"/>
        <rFont val="Calibri"/>
        <family val="2"/>
      </rPr>
      <t xml:space="preserve"> tea (</t>
    </r>
    <r>
      <rPr>
        <b/>
        <sz val="11"/>
        <color indexed="8"/>
        <rFont val="Calibri"/>
        <family val="2"/>
      </rPr>
      <t>t</t>
    </r>
    <r>
      <rPr>
        <sz val="11"/>
        <color indexed="8"/>
        <rFont val="Calibri"/>
        <family val="2"/>
      </rPr>
      <t>)</t>
    </r>
  </si>
  <si>
    <t>S</t>
  </si>
  <si>
    <t>k</t>
  </si>
  <si>
    <t>&lt;END OF SAMPLE DATA&gt;, INSERT LINES AS REQUIRED</t>
  </si>
  <si>
    <t>&lt;END OF DATA FORM&gt;</t>
  </si>
  <si>
    <t>GENERAL COMMENTS</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</si>
  <si>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</si>
  <si>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</si>
  <si>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</si>
  <si>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t xml:space="preserve">When sending the data back to us, only send the data that you trust and that followed the standardized protocol </t>
    </r>
    <r>
      <rPr>
        <sz val="11"/>
        <color indexed="17"/>
        <rFont val="Calibri"/>
        <family val="2"/>
      </rPr>
      <t>(Keuskamp et al., 2013)</t>
    </r>
    <r>
      <rPr>
        <sz val="11"/>
        <color indexed="8"/>
        <rFont val="Calibri"/>
        <family val="2"/>
      </rPr>
      <t>.
Data can be sent to TBIteam@decolab.org.</t>
    </r>
  </si>
  <si>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</si>
  <si>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</si>
  <si>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</si>
  <si>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</si>
  <si>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</si>
  <si>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</si>
  <si>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</si>
  <si>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</si>
  <si>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</si>
  <si>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</si>
  <si>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</si>
  <si>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</si>
  <si>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</si>
  <si>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</si>
  <si>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</si>
  <si>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</si>
  <si>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</si>
  <si>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</si>
  <si>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</si>
  <si>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</si>
  <si>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</si>
  <si>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</si>
  <si>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t>This is the fraction of the green tea material that is considered to be decomposable. It is all the material that can be removed by water and acid extractions.</t>
  </si>
  <si>
    <t>See Keuskamp et al., 2013 for methods</t>
  </si>
  <si>
    <t>Idem for red tea.</t>
  </si>
  <si>
    <t>Weight of the plastic of the triangular bag only (g).</t>
  </si>
  <si>
    <t>you can replace the standard weight by your own weight</t>
  </si>
  <si>
    <t>Weight of the plastic cord only (g).</t>
  </si>
  <si>
    <t>Weight of the square label only (g).</t>
  </si>
  <si>
    <t>Correction that can be applied to correct for air-dry start weight and oven
dried end weight and loss of litter before digging down the GREEN tea. Under the assumption that the bag and cord have a negligible moisture content</t>
  </si>
  <si>
    <t>Not obligatory</t>
  </si>
  <si>
    <t>calculate correction factor</t>
  </si>
  <si>
    <t>Start weight (air-dry, with label and cord)</t>
  </si>
  <si>
    <t>Weight after handling and drying (without label, remove the label after drying, before weighing)</t>
  </si>
  <si>
    <t>F corr</t>
  </si>
  <si>
    <t>green1</t>
  </si>
  <si>
    <t>green2</t>
  </si>
  <si>
    <t>etc.</t>
  </si>
  <si>
    <t>red1</t>
  </si>
  <si>
    <t>red2</t>
  </si>
  <si>
    <t>LOCATION CODES</t>
  </si>
  <si>
    <t>example</t>
  </si>
  <si>
    <t>TREATMENT CODES</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</si>
  <si>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</si>
  <si>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</si>
  <si>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</si>
  <si>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</si>
  <si>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</si>
  <si>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</si>
  <si>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</si>
  <si>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</si>
  <si>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t>D</t>
    </r>
    <r>
      <rPr>
        <sz val="11"/>
        <rFont val="Calibri"/>
        <family val="2"/>
      </rPr>
      <t xml:space="preserve">ate of burial (dd/mm/yyyy) </t>
    </r>
  </si>
  <si>
    <t>Date on which you buried the tea. Use the format that your computer settings wants you to use. Check if it shows correctly.</t>
  </si>
  <si>
    <r>
      <t xml:space="preserve">Initial weight </t>
    </r>
    <r>
      <rPr>
        <sz val="11"/>
        <color indexed="17"/>
        <rFont val="Calibri"/>
        <family val="2"/>
      </rPr>
      <t xml:space="preserve">green tea </t>
    </r>
    <r>
      <rPr>
        <sz val="11"/>
        <color indexed="8"/>
        <rFont val="Calibri"/>
        <family val="2"/>
      </rPr>
      <t xml:space="preserve">including bag, cord and label </t>
    </r>
  </si>
  <si>
    <r>
      <t xml:space="preserve">This is the dry weight (g) of the </t>
    </r>
    <r>
      <rPr>
        <b/>
        <sz val="11"/>
        <color indexed="8"/>
        <rFont val="Calibri"/>
        <family val="2"/>
      </rPr>
      <t xml:space="preserve">entire bag </t>
    </r>
    <r>
      <rPr>
        <sz val="11"/>
        <color indexed="8"/>
        <rFont val="Calibri"/>
        <family val="2"/>
      </rPr>
      <t>before burial of Green tea.</t>
    </r>
  </si>
  <si>
    <r>
      <t xml:space="preserve">This is the dry weight (g) of the </t>
    </r>
    <r>
      <rPr>
        <b/>
        <sz val="11"/>
        <color indexed="8"/>
        <rFont val="Calibri"/>
        <family val="2"/>
      </rPr>
      <t xml:space="preserve">entire bag </t>
    </r>
    <r>
      <rPr>
        <sz val="11"/>
        <color indexed="8"/>
        <rFont val="Calibri"/>
        <family val="2"/>
      </rPr>
      <t>before burial of Rooibos tea.</t>
    </r>
  </si>
  <si>
    <t xml:space="preserve">This is the dry weight (g) of the Green tea inside the bag. </t>
  </si>
  <si>
    <t>Optional: Use FcorrGreen for correcting weight loss by handling and drying</t>
  </si>
  <si>
    <t xml:space="preserve">This is the dry weight (g) of the Rooibos tea inside the bag. </t>
  </si>
  <si>
    <t>Optional: Use FcorrRed for correcting weight loss by handling and drying</t>
  </si>
  <si>
    <t xml:space="preserve">Recovery date (dd/mm/yyyy) </t>
  </si>
  <si>
    <t>Date on which the tea was retrieved. Check if the date is shown correctly.</t>
  </si>
  <si>
    <t>This is the dry weight of the Green tea inside the bag after decomposition.</t>
  </si>
  <si>
    <t>This is the dry weight of the Rooibos tea inside the bag after decomposition.</t>
  </si>
  <si>
    <t>This is the fraction of the Green tea inside the bag that was decomposed (ag).</t>
  </si>
  <si>
    <t>This is a intermediate step to come to the calculation of k.</t>
  </si>
  <si>
    <t>This is the fraction of the Rooibos tea that is remaining. (Wt).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</si>
  <si>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</si>
  <si>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</si>
  <si>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</si>
  <si>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</si>
  <si>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</si>
  <si>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</si>
  <si>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</si>
  <si>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</si>
  <si>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</si>
  <si>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</si>
  <si>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</si>
  <si>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</si>
  <si>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</si>
  <si>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</si>
  <si>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</si>
  <si>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</si>
  <si>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</si>
  <si>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</si>
  <si>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</si>
  <si>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</si>
  <si>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</si>
  <si>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</si>
  <si>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</si>
  <si>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</si>
  <si>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</si>
  <si>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</si>
  <si>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</si>
  <si>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</si>
  <si>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</si>
  <si>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</si>
  <si>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</si>
  <si>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</si>
  <si>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</si>
  <si>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</si>
  <si>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</si>
  <si>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</si>
  <si>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</si>
  <si>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</si>
  <si>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</si>
  <si>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</si>
  <si>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</si>
  <si>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</si>
  <si>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</si>
  <si>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</si>
  <si>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</si>
  <si>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</si>
  <si>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</si>
  <si>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</si>
  <si>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</si>
  <si>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</si>
  <si>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</si>
  <si>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</si>
  <si>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</si>
  <si>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</si>
  <si>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</si>
  <si>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</si>
  <si>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</si>
  <si>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</si>
  <si>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</si>
  <si>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</si>
  <si>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</si>
  <si>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</si>
  <si>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</si>
  <si>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</si>
  <si>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</si>
  <si>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</si>
  <si>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</si>
  <si>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</si>
  <si>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</si>
  <si>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</si>
  <si>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</si>
  <si>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</si>
  <si>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</si>
  <si>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</si>
  <si>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</si>
  <si>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</si>
  <si>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</si>
  <si>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</si>
  <si>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</si>
  <si>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</si>
  <si>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</si>
  <si>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t xml:space="preserve">Initial weight </t>
    </r>
    <r>
      <rPr>
        <sz val="11"/>
        <color indexed="17"/>
        <rFont val="Calibri"/>
        <family val="2"/>
      </rPr>
      <t xml:space="preserve">green tea </t>
    </r>
    <r>
      <rPr>
        <sz val="11"/>
        <color indexed="8"/>
        <rFont val="Calibri"/>
        <family val="2"/>
      </rPr>
      <t>including bag,cord and label</t>
    </r>
  </si>
  <si>
    <t>pair</t>
  </si>
  <si>
    <t>Wstart_green</t>
  </si>
  <si>
    <t>Wstart_red</t>
  </si>
  <si>
    <t>Wend_green</t>
  </si>
  <si>
    <t>Wend_red</t>
  </si>
  <si>
    <t>inctime</t>
  </si>
  <si>
    <t>open</t>
  </si>
  <si>
    <t>Human impact</t>
  </si>
  <si>
    <t>Shading</t>
  </si>
  <si>
    <t>Soil texture</t>
  </si>
  <si>
    <t>Soil depth</t>
  </si>
  <si>
    <t>Rooting depth</t>
  </si>
  <si>
    <t>Soil pH</t>
  </si>
  <si>
    <t>locked the headings in the tier1 sheet. Is this desired?</t>
  </si>
  <si>
    <t>to unlock, go to review and click protect sheet</t>
  </si>
  <si>
    <t>Further description</t>
  </si>
  <si>
    <t>OPTIONAL DATA</t>
  </si>
  <si>
    <t>Only one item per line - expand as necessary</t>
  </si>
  <si>
    <t>Optional data - Numerical</t>
  </si>
  <si>
    <t>LON</t>
  </si>
  <si>
    <t>Median air temp</t>
  </si>
  <si>
    <t>Soil C content</t>
  </si>
  <si>
    <t>Soil N content</t>
  </si>
  <si>
    <t>Ecosystem/vegetation</t>
  </si>
  <si>
    <t>Slope</t>
  </si>
  <si>
    <t>Aspect</t>
  </si>
  <si>
    <t>Please use 'Ambient' to refer to natural or control locations without manipulation</t>
  </si>
  <si>
    <t>If you have a treatment please describe its nature here. In case of multiple treatments, add an extra line</t>
  </si>
  <si>
    <t>Fill in the purple and optionally the blue fields and leave the other fields untouched.</t>
  </si>
  <si>
    <t>you need to make sure that all purple fields are filled in (so please calculate back if you weighed only the tea without a bag)</t>
  </si>
  <si>
    <t>blue fields are optional to fill in</t>
  </si>
  <si>
    <t>CALCULATION HELP FOR CORRECTION FACTOR</t>
  </si>
  <si>
    <t>Contains formula of cord and bag (g).</t>
  </si>
  <si>
    <t>Describe any environmental data that you would have on request, and that is not covered by the optional data. Request may come in a later stage of the project (&lt;250 characters)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</si>
  <si>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</si>
  <si>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</si>
  <si>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</si>
  <si>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</si>
  <si>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</si>
  <si>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</si>
  <si>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</si>
  <si>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</si>
  <si>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</si>
  <si>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</si>
  <si>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</si>
  <si>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Soil concentration (%) of C measured with combustion, please do not fill in N concentrations obtained with other methods. Inform us in the section 'Further description' if you happen to have LOI data</t>
  </si>
  <si>
    <t xml:space="preserve">2.Little shade </t>
  </si>
  <si>
    <t>2. Sand</t>
  </si>
  <si>
    <t>2. Lake</t>
  </si>
  <si>
    <t>2. 5-15 cm</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</si>
  <si>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</si>
  <si>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</si>
  <si>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</si>
  <si>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</si>
  <si>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</si>
  <si>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</si>
  <si>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</si>
  <si>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</si>
  <si>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</si>
  <si>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</si>
  <si>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</si>
  <si>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</si>
  <si>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</si>
  <si>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</si>
  <si>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</si>
  <si>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</si>
  <si>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</si>
  <si>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</si>
  <si>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</si>
  <si>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</si>
  <si>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</si>
  <si>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</si>
  <si>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</si>
  <si>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</si>
  <si>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</si>
  <si>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</si>
  <si>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</si>
  <si>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</si>
  <si>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</si>
  <si>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</si>
  <si>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</si>
  <si>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</si>
  <si>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</si>
  <si>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</si>
  <si>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</si>
  <si>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</si>
  <si>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</si>
  <si>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13. Crop</t>
  </si>
  <si>
    <t>This is the dry weight of the Green teabag after burial and drying.
If possible, use an oven for drying, 60°C, 48 hours, or place it in a warm, dry and sunny place for 3 days.</t>
  </si>
  <si>
    <r>
      <t xml:space="preserve">Final weight </t>
    </r>
    <r>
      <rPr>
        <sz val="11"/>
        <color indexed="17"/>
        <rFont val="Calibri"/>
        <family val="2"/>
      </rPr>
      <t xml:space="preserve">green tea </t>
    </r>
    <r>
      <rPr>
        <sz val="11"/>
        <color indexed="8"/>
        <rFont val="Calibri"/>
        <family val="2"/>
      </rPr>
      <t>including bag and cord, no label</t>
    </r>
  </si>
  <si>
    <r>
      <t>Final weight</t>
    </r>
    <r>
      <rPr>
        <sz val="11"/>
        <color indexed="10"/>
        <rFont val="Calibri"/>
        <family val="2"/>
      </rPr>
      <t xml:space="preserve"> red tea </t>
    </r>
    <r>
      <rPr>
        <sz val="11"/>
        <color indexed="8"/>
        <rFont val="Calibri"/>
        <family val="2"/>
      </rPr>
      <t>including bag and cord, no label</t>
    </r>
  </si>
  <si>
    <t>2. Gradual, &lt; 1:1</t>
  </si>
  <si>
    <t>This form consists of five parts: METADATA (L10-L20), COMMON DATA (L24-L40), LOCATION CODES (L42-L52), TREATMENT LEGEND (L54-L58) AND SAMPLE DATA (L61-)</t>
  </si>
  <si>
    <t>Please fill out the data in the purple cells, and optionally in the blue cells and send form to tbiteam@decolab.org or upload it on www.teatime4science.org</t>
  </si>
  <si>
    <t>to lock certain cells yes. But care should be taken to remain able to edit and insert colums</t>
  </si>
  <si>
    <t>tier 2 (light blue shading) and 3 data was incorporated.</t>
  </si>
  <si>
    <t xml:space="preserve">Tier 2 data was described in the manual </t>
  </si>
  <si>
    <t>JS/JK</t>
  </si>
  <si>
    <t>enable dropdownlists that show words but save numbers. And allow typing</t>
  </si>
  <si>
    <t>2.Little impact</t>
  </si>
  <si>
    <t>Add any other description (&lt;250 characters),
e.g. Name additional environmental measurements)</t>
  </si>
  <si>
    <t>Fraction decomposed green tea (ag)</t>
  </si>
  <si>
    <t>Predicted labile fraction red tea (ar)</t>
  </si>
  <si>
    <t xml:space="preserve"> Fraction remaining red tea (Wt)</t>
  </si>
  <si>
    <t>incubation time red and green tea (t)</t>
  </si>
  <si>
    <t>Optional data - Classifications, use the dropdown lists.</t>
  </si>
  <si>
    <t xml:space="preserve"> Fraction remaining      red tea (Wt)</t>
  </si>
  <si>
    <t>incubation time      red and green tea (t)</t>
  </si>
  <si>
    <t>standing biomass</t>
  </si>
  <si>
    <t>Mean standing biomass kg/ha, as aboveground biomass at the peak of the growing season</t>
  </si>
  <si>
    <t>Please leave the example entries untouched.</t>
  </si>
  <si>
    <t>VERSION 2.01</t>
  </si>
  <si>
    <t>Notes</t>
  </si>
  <si>
    <t>Savanna - Acacia robusta understorey</t>
  </si>
  <si>
    <t>Savanna - Acacia tortilis understorey</t>
  </si>
  <si>
    <t>Savanna -Cordia africana understorey</t>
  </si>
  <si>
    <t>Savanna - Cordia africana understorey</t>
  </si>
  <si>
    <t>Savanna - Themeda triandra grassland</t>
  </si>
  <si>
    <t>Savanna - Digitaria macroblephara grassland</t>
  </si>
  <si>
    <t>Standing biomass (g m-2)</t>
  </si>
  <si>
    <t>Sandy-loam</t>
  </si>
  <si>
    <t>NESW (all)</t>
  </si>
  <si>
    <t>Habitat type</t>
  </si>
  <si>
    <t>Savanna Acacia 1</t>
  </si>
  <si>
    <t>Savanna Acacia 2</t>
  </si>
  <si>
    <t>Savanna Acacia 3</t>
  </si>
  <si>
    <t>Savanna Cordia 4</t>
  </si>
  <si>
    <t>Savanna Cordia 5</t>
  </si>
  <si>
    <t>Savanna Digitaria 6</t>
  </si>
  <si>
    <t>Savanna Themeda 7</t>
  </si>
  <si>
    <t>Savanna Themeda 8</t>
  </si>
  <si>
    <t>Savanna -Themeda triandra grassland</t>
  </si>
  <si>
    <t>Green holes</t>
  </si>
  <si>
    <t>Roobios holes</t>
  </si>
  <si>
    <t>holes</t>
  </si>
  <si>
    <t>none</t>
  </si>
  <si>
    <t>Tags/Other</t>
  </si>
  <si>
    <t>No cord or tags - peg removed by buffalo</t>
  </si>
  <si>
    <t>Savanna- mixed decidious tree and grassland</t>
  </si>
  <si>
    <t>Savanna Cordia 4 (WP381)</t>
  </si>
  <si>
    <t>Savanna Cordia 5 (WP382)</t>
  </si>
  <si>
    <t>Savanna Acacia 1 (WP375)</t>
  </si>
  <si>
    <t>Savanna Acacia 2 (WP376)</t>
  </si>
  <si>
    <t>Savanna Acacia 3 (WP378)</t>
  </si>
  <si>
    <t>Savanna Digitaria 6 (WP122)</t>
  </si>
  <si>
    <t>Savanna Themada 7 (WP114)</t>
  </si>
  <si>
    <t>Savanna Themada 8 (WP118)</t>
  </si>
  <si>
    <t>Missing soil sample</t>
  </si>
  <si>
    <t>Stuart W Smith</t>
  </si>
  <si>
    <t>Norwegian University of Science and Technology (NTNU)</t>
  </si>
  <si>
    <t>Norway</t>
  </si>
  <si>
    <t>AfricanBioServices</t>
  </si>
  <si>
    <t>stuart.smith@ntnu.no</t>
  </si>
  <si>
    <t xml:space="preserve">Linking biodiversity , ecosystem functions and services in the Serengeti-Mara Region </t>
  </si>
  <si>
    <t>N/A</t>
  </si>
  <si>
    <t>another.swsmith@googlemail.com</t>
  </si>
  <si>
    <t>Termites present in litterbag on harvest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</si>
</sst>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809]dd\ mmmm\ yyyy;@"/>
    <numFmt numFmtId="166" formatCode="0.0000"/>
    <numFmt numFmtId="167" formatCode="dd/mm/yyyy;@"/>
    <numFmt numFmtId="168" formatCode="[$-409]d\-mmm\-yy;@"/>
    <numFmt numFmtId="169" formatCode="0.000000"/>
  </numFmts>
  <fonts count="19" x14ac:knownFonts="1">
    <font>
      <sz val="11"/>
      <color indexed="8"/>
      <name val="Calibri"/>
      <family val="2"/>
    </font>
    <font>
      <sz val="8"/>
      <name val="Verdana"/>
      <family val="2"/>
    </font>
    <font>
      <sz val="11"/>
      <name val="Calibri"/>
      <family val="2"/>
    </font>
    <font>
      <sz val="11"/>
      <color indexed="10"/>
      <name val="Calibri"/>
      <family val="2"/>
    </font>
    <font>
      <b/>
      <sz val="11"/>
      <color indexed="8"/>
      <name val="Calibri"/>
      <family val="2"/>
    </font>
    <font>
      <b/>
      <sz val="11"/>
      <name val="Calibri"/>
      <family val="2"/>
    </font>
    <font>
      <sz val="11"/>
      <color indexed="17"/>
      <name val="Calibri"/>
      <family val="2"/>
    </font>
    <font>
      <b/>
      <sz val="11"/>
      <color theme="1"/>
      <name val="Calibri"/>
      <family val="2"/>
      <scheme val="minor"/>
    </font>
    <font>
      <sz val="11"/>
      <color theme="1"/>
      <name val="Calibri"/>
      <family val="2"/>
    </font>
    <font>
      <sz val="16"/>
      <color rgb="FFC00000"/>
      <name val="Calibri"/>
      <family val="2"/>
    </font>
    <font>
      <b/>
      <sz val="16"/>
      <color rgb="FFC00000"/>
      <name val="Calibri"/>
      <family val="2"/>
    </font>
    <font>
      <sz val="11"/>
      <color rgb="FF000000"/>
      <name val="Calibri"/>
      <family val="2"/>
    </font>
    <font>
      <sz val="12"/>
      <color rgb="FFFF0000"/>
      <name val="Calibri"/>
      <family val="2"/>
    </font>
    <font>
      <sz val="8"/>
      <color rgb="FFFF0000"/>
      <name val="Calibri"/>
      <family val="2"/>
    </font>
    <font>
      <u/>
      <sz val="11"/>
      <color theme="10"/>
      <name val="Calibri"/>
      <family val="2"/>
    </font>
    <font>
      <u/>
      <sz val="11"/>
      <color theme="11"/>
      <name val="Calibri"/>
      <family val="2"/>
    </font>
    <font>
      <sz val="12"/>
      <color rgb="FF9C0006"/>
      <name val="Calibri"/>
      <family val="2"/>
      <scheme val="minor"/>
    </font>
    <font>
      <sz val="12"/>
      <color rgb="FF000000"/>
      <name val="Calibri"/>
      <family val="2"/>
      <scheme val="minor"/>
    </font>
    <font>
      <sz val="12"/>
      <name val="Calibri"/>
      <scheme val="minor"/>
    </font>
  </fonts>
  <fills count="11">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C7CE"/>
      </patternFill>
    </fill>
    <fill>
      <patternFill patternType="solid">
        <fgColor rgb="FFE4DFEC"/>
        <bgColor rgb="FF000000"/>
      </patternFill>
    </fill>
  </fills>
  <borders count="27">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bottom style="thin">
        <color theme="4" tint="0.39997558519241921"/>
      </bottom>
      <diagonal/>
    </border>
    <border>
      <left style="medium">
        <color auto="1"/>
      </left>
      <right style="medium">
        <color auto="1"/>
      </right>
      <top style="medium">
        <color auto="1"/>
      </top>
      <bottom style="medium">
        <color auto="1"/>
      </bottom>
      <diagonal/>
    </border>
    <border>
      <left/>
      <right/>
      <top style="thin">
        <color theme="6" tint="0.79998168889431442"/>
      </top>
      <bottom style="thin">
        <color theme="6" tint="0.7999816888943144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0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9"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65">
    <xf numFmtId="0" fontId="0" fillId="0" borderId="0" xfId="0"/>
    <xf numFmtId="0" fontId="0" fillId="0" borderId="0" xfId="0" applyFill="1"/>
    <xf numFmtId="0" fontId="2" fillId="0" borderId="0" xfId="0" applyFont="1" applyFill="1"/>
    <xf numFmtId="0" fontId="2" fillId="0" borderId="0" xfId="0" applyFont="1" applyFill="1" applyAlignment="1">
      <alignment wrapText="1"/>
    </xf>
    <xf numFmtId="166" fontId="2" fillId="0" borderId="0" xfId="0" applyNumberFormat="1" applyFont="1" applyFill="1"/>
    <xf numFmtId="166" fontId="0" fillId="0" borderId="0" xfId="0" applyNumberFormat="1"/>
    <xf numFmtId="166" fontId="2" fillId="0" borderId="0" xfId="0" applyNumberFormat="1" applyFont="1" applyFill="1" applyAlignment="1">
      <alignment wrapText="1"/>
    </xf>
    <xf numFmtId="0" fontId="4" fillId="0" borderId="1" xfId="0"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Fill="1" applyBorder="1" applyAlignment="1">
      <alignment horizontal="center" vertical="center"/>
    </xf>
    <xf numFmtId="0" fontId="2" fillId="0" borderId="0" xfId="0" applyFont="1" applyFill="1" applyAlignment="1">
      <alignment horizontal="left"/>
    </xf>
    <xf numFmtId="167" fontId="0" fillId="0" borderId="1" xfId="0" applyNumberFormat="1" applyFont="1" applyFill="1" applyBorder="1" applyAlignment="1">
      <alignment horizontal="center" vertical="center" wrapText="1"/>
    </xf>
    <xf numFmtId="166" fontId="0" fillId="0" borderId="1"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14" fontId="0" fillId="0" borderId="0" xfId="0" applyNumberFormat="1"/>
    <xf numFmtId="1" fontId="0" fillId="0" borderId="0" xfId="0" applyNumberFormat="1"/>
    <xf numFmtId="0" fontId="0" fillId="2" borderId="0" xfId="0" applyFill="1"/>
    <xf numFmtId="14" fontId="0" fillId="2" borderId="0" xfId="0" applyNumberFormat="1" applyFill="1"/>
    <xf numFmtId="1" fontId="0" fillId="2" borderId="0" xfId="0" applyNumberFormat="1" applyFill="1"/>
    <xf numFmtId="0" fontId="8" fillId="3" borderId="0" xfId="0" applyFont="1" applyFill="1"/>
    <xf numFmtId="14" fontId="8" fillId="3" borderId="0" xfId="0" applyNumberFormat="1" applyFont="1" applyFill="1"/>
    <xf numFmtId="1" fontId="8" fillId="3" borderId="0" xfId="0" applyNumberFormat="1" applyFont="1" applyFill="1"/>
    <xf numFmtId="0" fontId="0" fillId="3" borderId="0" xfId="0" applyFill="1"/>
    <xf numFmtId="1" fontId="0" fillId="3" borderId="0" xfId="0" applyNumberFormat="1" applyFill="1"/>
    <xf numFmtId="0" fontId="5" fillId="0" borderId="0" xfId="0" applyFont="1" applyFill="1" applyBorder="1"/>
    <xf numFmtId="0" fontId="2" fillId="0" borderId="0" xfId="0" applyFont="1" applyFill="1" applyBorder="1" applyAlignment="1">
      <alignment horizontal="left" wrapText="1"/>
    </xf>
    <xf numFmtId="0" fontId="2" fillId="0" borderId="4" xfId="0" applyFont="1" applyFill="1" applyBorder="1" applyAlignment="1">
      <alignment horizontal="left" wrapText="1"/>
    </xf>
    <xf numFmtId="0" fontId="2" fillId="0" borderId="5" xfId="0" applyFont="1" applyFill="1" applyBorder="1" applyAlignment="1">
      <alignment horizontal="left" wrapText="1"/>
    </xf>
    <xf numFmtId="0" fontId="0" fillId="0" borderId="0" xfId="0" applyAlignment="1">
      <alignment horizontal="left"/>
    </xf>
    <xf numFmtId="166" fontId="0" fillId="0" borderId="0" xfId="0" applyNumberFormat="1" applyAlignment="1">
      <alignment horizontal="left"/>
    </xf>
    <xf numFmtId="0" fontId="2" fillId="0" borderId="0" xfId="0" applyFont="1" applyFill="1" applyAlignment="1">
      <alignment horizontal="left" wrapText="1"/>
    </xf>
    <xf numFmtId="166" fontId="2" fillId="0" borderId="0" xfId="0" applyNumberFormat="1" applyFont="1" applyFill="1" applyAlignment="1">
      <alignment horizontal="left" wrapText="1"/>
    </xf>
    <xf numFmtId="166" fontId="2" fillId="0" borderId="0" xfId="0" applyNumberFormat="1" applyFont="1" applyFill="1" applyAlignment="1">
      <alignment horizontal="left"/>
    </xf>
    <xf numFmtId="0" fontId="5" fillId="0" borderId="6" xfId="0" applyFont="1" applyFill="1" applyBorder="1" applyAlignment="1">
      <alignment horizontal="left"/>
    </xf>
    <xf numFmtId="166" fontId="0" fillId="0" borderId="0" xfId="0" applyNumberFormat="1" applyAlignment="1">
      <alignment horizontal="left" wrapText="1"/>
    </xf>
    <xf numFmtId="0" fontId="0" fillId="0" borderId="0" xfId="0" applyFill="1" applyBorder="1" applyAlignment="1">
      <alignment horizontal="left"/>
    </xf>
    <xf numFmtId="0" fontId="2" fillId="2" borderId="0" xfId="0" applyFont="1" applyFill="1"/>
    <xf numFmtId="14" fontId="2" fillId="2" borderId="0" xfId="0" applyNumberFormat="1" applyFont="1" applyFill="1"/>
    <xf numFmtId="1" fontId="2" fillId="2" borderId="0" xfId="0" applyNumberFormat="1" applyFont="1" applyFill="1"/>
    <xf numFmtId="0" fontId="8" fillId="3" borderId="0" xfId="0" applyFont="1" applyFill="1" applyAlignment="1">
      <alignment wrapText="1"/>
    </xf>
    <xf numFmtId="168" fontId="0" fillId="0" borderId="0" xfId="0" applyNumberFormat="1"/>
    <xf numFmtId="0" fontId="8" fillId="2" borderId="0" xfId="0" applyFont="1" applyFill="1"/>
    <xf numFmtId="14" fontId="8" fillId="2" borderId="0" xfId="0" applyNumberFormat="1" applyFont="1" applyFill="1"/>
    <xf numFmtId="1" fontId="8" fillId="2" borderId="0" xfId="0" applyNumberFormat="1" applyFont="1" applyFill="1"/>
    <xf numFmtId="0" fontId="8" fillId="2" borderId="0" xfId="0" applyFont="1" applyFill="1" applyAlignment="1">
      <alignment wrapText="1"/>
    </xf>
    <xf numFmtId="0" fontId="0" fillId="2" borderId="0" xfId="0" applyFill="1" applyAlignment="1">
      <alignment wrapText="1"/>
    </xf>
    <xf numFmtId="0" fontId="0" fillId="2" borderId="0" xfId="0" applyFill="1" applyAlignment="1">
      <alignment horizontal="left"/>
    </xf>
    <xf numFmtId="0" fontId="0" fillId="2" borderId="0" xfId="0" applyFill="1" applyAlignment="1">
      <alignment horizontal="left" wrapText="1"/>
    </xf>
    <xf numFmtId="0" fontId="2" fillId="4" borderId="0" xfId="0" applyFont="1" applyFill="1" applyBorder="1" applyAlignment="1">
      <alignment horizontal="left"/>
    </xf>
    <xf numFmtId="0" fontId="0" fillId="0" borderId="0" xfId="0" applyAlignment="1">
      <alignment horizontal="left" vertical="center" indent="1"/>
    </xf>
    <xf numFmtId="166" fontId="2" fillId="0" borderId="7" xfId="0" applyNumberFormat="1" applyFont="1" applyFill="1" applyBorder="1" applyAlignment="1">
      <alignment wrapText="1"/>
    </xf>
    <xf numFmtId="0" fontId="0" fillId="3" borderId="0" xfId="0" applyFill="1" applyAlignment="1">
      <alignment horizontal="left" wrapText="1"/>
    </xf>
    <xf numFmtId="0" fontId="0" fillId="3" borderId="0" xfId="0" applyFill="1" applyAlignment="1">
      <alignment horizontal="left"/>
    </xf>
    <xf numFmtId="0" fontId="0" fillId="5" borderId="0" xfId="0" applyFill="1"/>
    <xf numFmtId="1" fontId="0" fillId="5" borderId="0" xfId="0" applyNumberFormat="1" applyFill="1"/>
    <xf numFmtId="14" fontId="0" fillId="5" borderId="0" xfId="0" applyNumberFormat="1" applyFill="1"/>
    <xf numFmtId="0" fontId="0" fillId="0" borderId="0" xfId="0" applyFill="1" applyAlignment="1">
      <alignment horizontal="left" vertical="center" indent="1"/>
    </xf>
    <xf numFmtId="14" fontId="0" fillId="2" borderId="0" xfId="0" applyNumberFormat="1" applyFill="1" applyBorder="1"/>
    <xf numFmtId="0" fontId="5" fillId="0" borderId="5" xfId="0" applyFont="1" applyFill="1" applyBorder="1"/>
    <xf numFmtId="0" fontId="2" fillId="0" borderId="0" xfId="0" applyFont="1" applyFill="1" applyBorder="1"/>
    <xf numFmtId="0" fontId="2" fillId="0" borderId="4" xfId="0" applyFont="1" applyFill="1" applyBorder="1"/>
    <xf numFmtId="0" fontId="2" fillId="2" borderId="0" xfId="0" applyFont="1" applyFill="1" applyAlignment="1">
      <alignment wrapText="1"/>
    </xf>
    <xf numFmtId="0" fontId="2" fillId="0" borderId="8" xfId="0" applyFont="1" applyFill="1" applyBorder="1" applyAlignment="1">
      <alignment horizontal="left"/>
    </xf>
    <xf numFmtId="0" fontId="2" fillId="0" borderId="0" xfId="0" applyFont="1" applyFill="1" applyBorder="1" applyAlignment="1">
      <alignment horizontal="left"/>
    </xf>
    <xf numFmtId="0" fontId="2" fillId="0" borderId="6" xfId="0" applyFont="1" applyFill="1" applyBorder="1" applyAlignment="1">
      <alignment horizontal="left"/>
    </xf>
    <xf numFmtId="0" fontId="2" fillId="0" borderId="5" xfId="0" applyFont="1" applyFill="1" applyBorder="1" applyAlignment="1">
      <alignment horizontal="left"/>
    </xf>
    <xf numFmtId="0" fontId="2" fillId="0" borderId="9" xfId="0" applyFont="1" applyFill="1" applyBorder="1" applyAlignment="1">
      <alignment horizontal="left"/>
    </xf>
    <xf numFmtId="0" fontId="2" fillId="0" borderId="4" xfId="0" applyFont="1" applyFill="1" applyBorder="1" applyAlignment="1">
      <alignment horizontal="left"/>
    </xf>
    <xf numFmtId="0" fontId="0" fillId="0" borderId="3" xfId="0" applyFont="1" applyFill="1" applyBorder="1" applyAlignment="1" applyProtection="1">
      <alignment horizontal="center" vertical="center" wrapText="1"/>
    </xf>
    <xf numFmtId="0" fontId="0" fillId="0" borderId="1" xfId="0" applyFont="1" applyFill="1" applyBorder="1" applyAlignment="1" applyProtection="1">
      <alignment horizontal="center" vertical="center" wrapText="1"/>
    </xf>
    <xf numFmtId="0" fontId="0" fillId="0" borderId="2" xfId="0" applyFont="1" applyFill="1" applyBorder="1" applyAlignment="1" applyProtection="1">
      <alignment horizontal="center" vertical="center" wrapText="1"/>
    </xf>
    <xf numFmtId="167" fontId="0" fillId="0" borderId="1" xfId="0" applyNumberFormat="1" applyFont="1" applyFill="1" applyBorder="1" applyAlignment="1" applyProtection="1">
      <alignment horizontal="center" vertical="center" wrapText="1"/>
    </xf>
    <xf numFmtId="165" fontId="0" fillId="0" borderId="1" xfId="0" applyNumberFormat="1" applyFont="1" applyFill="1" applyBorder="1" applyAlignment="1" applyProtection="1">
      <alignment horizontal="center" vertical="center" wrapText="1"/>
    </xf>
    <xf numFmtId="166" fontId="0" fillId="0" borderId="1" xfId="0" applyNumberFormat="1" applyFont="1" applyFill="1" applyBorder="1" applyAlignment="1" applyProtection="1">
      <alignment horizontal="center" vertical="center" wrapText="1"/>
    </xf>
    <xf numFmtId="0" fontId="0" fillId="0" borderId="0" xfId="0" applyProtection="1">
      <protection locked="0"/>
    </xf>
    <xf numFmtId="167" fontId="0" fillId="0" borderId="0" xfId="0" applyNumberFormat="1" applyProtection="1">
      <protection locked="0"/>
    </xf>
    <xf numFmtId="166" fontId="0" fillId="0" borderId="0" xfId="0" applyNumberFormat="1" applyProtection="1">
      <protection locked="0"/>
    </xf>
    <xf numFmtId="0" fontId="0" fillId="0" borderId="0" xfId="0" applyFill="1" applyProtection="1">
      <protection locked="0"/>
    </xf>
    <xf numFmtId="0" fontId="4" fillId="0" borderId="0" xfId="0" applyFont="1" applyProtection="1">
      <protection locked="0"/>
    </xf>
    <xf numFmtId="0" fontId="9" fillId="2" borderId="0" xfId="0" applyFont="1" applyFill="1" applyProtection="1">
      <protection locked="0"/>
    </xf>
    <xf numFmtId="0" fontId="10" fillId="2" borderId="0" xfId="0" applyFont="1" applyFill="1" applyProtection="1">
      <protection locked="0"/>
    </xf>
    <xf numFmtId="167" fontId="9" fillId="2" borderId="0" xfId="0" applyNumberFormat="1" applyFont="1" applyFill="1" applyProtection="1">
      <protection locked="0"/>
    </xf>
    <xf numFmtId="166" fontId="9" fillId="2" borderId="0" xfId="0" applyNumberFormat="1" applyFont="1" applyFill="1" applyProtection="1">
      <protection locked="0"/>
    </xf>
    <xf numFmtId="0" fontId="8" fillId="0" borderId="0" xfId="0" applyFont="1" applyProtection="1">
      <protection locked="0"/>
    </xf>
    <xf numFmtId="167" fontId="8" fillId="0" borderId="0" xfId="0" applyNumberFormat="1" applyFont="1" applyProtection="1">
      <protection locked="0"/>
    </xf>
    <xf numFmtId="166" fontId="8" fillId="0" borderId="0" xfId="0" applyNumberFormat="1" applyFont="1" applyProtection="1">
      <protection locked="0"/>
    </xf>
    <xf numFmtId="0" fontId="8" fillId="0" borderId="0" xfId="0" applyFont="1" applyFill="1" applyProtection="1">
      <protection locked="0"/>
    </xf>
    <xf numFmtId="167" fontId="8" fillId="0" borderId="0" xfId="0" applyNumberFormat="1" applyFont="1" applyFill="1" applyProtection="1">
      <protection locked="0"/>
    </xf>
    <xf numFmtId="166" fontId="8" fillId="0" borderId="0" xfId="0" applyNumberFormat="1" applyFont="1" applyFill="1" applyProtection="1">
      <protection locked="0"/>
    </xf>
    <xf numFmtId="0" fontId="2" fillId="0" borderId="0" xfId="0" applyFont="1" applyFill="1" applyProtection="1">
      <protection locked="0"/>
    </xf>
    <xf numFmtId="167" fontId="0" fillId="0" borderId="0" xfId="0" applyNumberFormat="1" applyFill="1" applyProtection="1">
      <protection locked="0"/>
    </xf>
    <xf numFmtId="0" fontId="4" fillId="0" borderId="0" xfId="0" applyFont="1" applyFill="1" applyBorder="1" applyProtection="1">
      <protection locked="0"/>
    </xf>
    <xf numFmtId="166" fontId="0" fillId="0" borderId="0" xfId="0" applyNumberFormat="1" applyFill="1" applyProtection="1">
      <protection locked="0"/>
    </xf>
    <xf numFmtId="0" fontId="2" fillId="4" borderId="10" xfId="0" applyFont="1" applyFill="1" applyBorder="1" applyAlignment="1" applyProtection="1">
      <alignment horizontal="left"/>
      <protection locked="0"/>
    </xf>
    <xf numFmtId="0" fontId="2" fillId="0" borderId="0" xfId="0" applyFont="1" applyFill="1" applyBorder="1" applyAlignment="1" applyProtection="1">
      <alignment horizontal="left"/>
      <protection locked="0"/>
    </xf>
    <xf numFmtId="167" fontId="2" fillId="0" borderId="0" xfId="0" applyNumberFormat="1" applyFont="1" applyFill="1" applyProtection="1">
      <protection locked="0"/>
    </xf>
    <xf numFmtId="166" fontId="2" fillId="0" borderId="0" xfId="0" applyNumberFormat="1" applyFont="1" applyFill="1" applyProtection="1">
      <protection locked="0"/>
    </xf>
    <xf numFmtId="0" fontId="2" fillId="0" borderId="8" xfId="0" applyFont="1" applyFill="1" applyBorder="1" applyAlignment="1" applyProtection="1">
      <alignment horizontal="left"/>
      <protection locked="0"/>
    </xf>
    <xf numFmtId="0" fontId="2" fillId="4" borderId="11" xfId="0" applyFont="1" applyFill="1" applyBorder="1" applyProtection="1">
      <protection locked="0"/>
    </xf>
    <xf numFmtId="0" fontId="2" fillId="0" borderId="0" xfId="0" applyFont="1" applyFill="1" applyBorder="1" applyProtection="1">
      <protection locked="0"/>
    </xf>
    <xf numFmtId="0" fontId="2" fillId="4" borderId="12" xfId="0" applyFont="1" applyFill="1" applyBorder="1" applyProtection="1">
      <protection locked="0"/>
    </xf>
    <xf numFmtId="0" fontId="2" fillId="0" borderId="0" xfId="0" applyFont="1" applyFill="1" applyAlignment="1" applyProtection="1">
      <alignment horizontal="left"/>
      <protection locked="0"/>
    </xf>
    <xf numFmtId="167" fontId="2" fillId="0" borderId="0" xfId="0" applyNumberFormat="1" applyFont="1" applyFill="1" applyAlignment="1" applyProtection="1">
      <alignment horizontal="left"/>
      <protection locked="0"/>
    </xf>
    <xf numFmtId="0" fontId="5" fillId="0" borderId="0" xfId="0" applyFont="1" applyFill="1" applyBorder="1" applyAlignment="1" applyProtection="1">
      <alignment horizontal="left"/>
      <protection locked="0"/>
    </xf>
    <xf numFmtId="0" fontId="11" fillId="0" borderId="0" xfId="0" applyFont="1" applyProtection="1">
      <protection locked="0"/>
    </xf>
    <xf numFmtId="0" fontId="2" fillId="0" borderId="10" xfId="0" applyFont="1" applyFill="1" applyBorder="1" applyProtection="1">
      <protection locked="0"/>
    </xf>
    <xf numFmtId="0" fontId="2" fillId="0" borderId="11" xfId="0" applyFont="1" applyFill="1" applyBorder="1" applyProtection="1">
      <protection locked="0"/>
    </xf>
    <xf numFmtId="0" fontId="11" fillId="0" borderId="11" xfId="0" applyFont="1" applyBorder="1" applyProtection="1">
      <protection locked="0"/>
    </xf>
    <xf numFmtId="0" fontId="11" fillId="6" borderId="11" xfId="0" applyFont="1" applyFill="1" applyBorder="1" applyProtection="1">
      <protection locked="0"/>
    </xf>
    <xf numFmtId="0" fontId="2" fillId="0" borderId="9" xfId="0" applyFont="1" applyFill="1" applyBorder="1" applyAlignment="1" applyProtection="1">
      <alignment horizontal="left"/>
      <protection locked="0"/>
    </xf>
    <xf numFmtId="0" fontId="2" fillId="0" borderId="4" xfId="0" applyFont="1" applyFill="1" applyBorder="1" applyAlignment="1" applyProtection="1">
      <alignment horizontal="left"/>
      <protection locked="0"/>
    </xf>
    <xf numFmtId="0" fontId="11" fillId="6" borderId="12" xfId="0" applyFont="1" applyFill="1" applyBorder="1" applyProtection="1">
      <protection locked="0"/>
    </xf>
    <xf numFmtId="0" fontId="5" fillId="0" borderId="0" xfId="0" applyFont="1" applyFill="1" applyBorder="1" applyProtection="1">
      <protection locked="0"/>
    </xf>
    <xf numFmtId="0" fontId="8" fillId="0" borderId="0" xfId="0" applyFont="1" applyFill="1" applyBorder="1" applyProtection="1">
      <protection locked="0"/>
    </xf>
    <xf numFmtId="167" fontId="2" fillId="0" borderId="0" xfId="0" applyNumberFormat="1" applyFont="1" applyFill="1" applyBorder="1" applyProtection="1">
      <protection locked="0"/>
    </xf>
    <xf numFmtId="166" fontId="2" fillId="0" borderId="0" xfId="0" applyNumberFormat="1" applyFont="1" applyFill="1" applyBorder="1" applyProtection="1">
      <protection locked="0"/>
    </xf>
    <xf numFmtId="0" fontId="0" fillId="0" borderId="0" xfId="0" applyAlignment="1" applyProtection="1">
      <alignment horizontal="center"/>
      <protection locked="0"/>
    </xf>
    <xf numFmtId="0" fontId="5" fillId="0" borderId="0" xfId="0" applyFont="1" applyFill="1" applyProtection="1">
      <protection locked="0"/>
    </xf>
    <xf numFmtId="0" fontId="0" fillId="0" borderId="0"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4" borderId="0" xfId="0" applyFill="1" applyBorder="1" applyAlignment="1" applyProtection="1">
      <alignment horizontal="center"/>
      <protection locked="0"/>
    </xf>
    <xf numFmtId="165" fontId="0" fillId="4" borderId="0" xfId="0" applyNumberFormat="1" applyFill="1" applyBorder="1" applyProtection="1">
      <protection locked="0"/>
    </xf>
    <xf numFmtId="164" fontId="0" fillId="0" borderId="0" xfId="0" applyNumberFormat="1" applyFill="1" applyBorder="1" applyAlignment="1" applyProtection="1">
      <alignment horizontal="center"/>
      <protection locked="0"/>
    </xf>
    <xf numFmtId="0" fontId="0" fillId="0" borderId="0" xfId="0" applyBorder="1" applyProtection="1">
      <protection locked="0"/>
    </xf>
    <xf numFmtId="0" fontId="7" fillId="0" borderId="16" xfId="0" applyFont="1" applyBorder="1" applyProtection="1">
      <protection locked="0"/>
    </xf>
    <xf numFmtId="15" fontId="7" fillId="0" borderId="0" xfId="0" applyNumberFormat="1" applyFont="1" applyProtection="1">
      <protection locked="0"/>
    </xf>
    <xf numFmtId="0" fontId="0" fillId="0" borderId="0" xfId="0" applyNumberFormat="1" applyProtection="1">
      <protection locked="0"/>
    </xf>
    <xf numFmtId="15" fontId="0" fillId="0" borderId="0" xfId="0" applyNumberFormat="1" applyProtection="1">
      <protection locked="0"/>
    </xf>
    <xf numFmtId="0" fontId="0" fillId="0" borderId="0" xfId="0" applyFont="1" applyFill="1" applyBorder="1" applyAlignment="1" applyProtection="1">
      <alignment horizontal="center" vertical="center"/>
    </xf>
    <xf numFmtId="0" fontId="11" fillId="0" borderId="0" xfId="0" applyFont="1" applyFill="1" applyBorder="1" applyProtection="1">
      <protection locked="0"/>
    </xf>
    <xf numFmtId="0" fontId="2" fillId="0" borderId="3" xfId="0" applyFont="1" applyFill="1" applyBorder="1" applyProtection="1">
      <protection locked="0"/>
    </xf>
    <xf numFmtId="0" fontId="2" fillId="0" borderId="7" xfId="0" applyFont="1" applyFill="1" applyBorder="1" applyProtection="1">
      <protection locked="0"/>
    </xf>
    <xf numFmtId="0" fontId="5" fillId="0" borderId="13" xfId="0" applyFont="1" applyFill="1" applyBorder="1" applyAlignment="1" applyProtection="1">
      <protection locked="0"/>
    </xf>
    <xf numFmtId="0" fontId="2" fillId="7" borderId="3" xfId="0" applyFont="1" applyFill="1" applyBorder="1" applyProtection="1">
      <protection locked="0"/>
    </xf>
    <xf numFmtId="0" fontId="2" fillId="7" borderId="7" xfId="0" applyFont="1" applyFill="1" applyBorder="1" applyProtection="1">
      <protection locked="0"/>
    </xf>
    <xf numFmtId="0" fontId="2" fillId="7" borderId="13" xfId="0" applyFont="1" applyFill="1" applyBorder="1" applyProtection="1">
      <protection locked="0"/>
    </xf>
    <xf numFmtId="167" fontId="2" fillId="7" borderId="7" xfId="0" applyNumberFormat="1" applyFont="1" applyFill="1" applyBorder="1" applyProtection="1">
      <protection locked="0"/>
    </xf>
    <xf numFmtId="166" fontId="2" fillId="7" borderId="7" xfId="0" applyNumberFormat="1" applyFont="1" applyFill="1" applyBorder="1" applyProtection="1">
      <protection locked="0"/>
    </xf>
    <xf numFmtId="0" fontId="0" fillId="4" borderId="0" xfId="0" applyFill="1" applyAlignment="1">
      <alignment horizontal="left"/>
    </xf>
    <xf numFmtId="0" fontId="0" fillId="8" borderId="0" xfId="0" applyFill="1" applyAlignment="1">
      <alignment horizontal="left"/>
    </xf>
    <xf numFmtId="0" fontId="0" fillId="0" borderId="0" xfId="0" applyFill="1" applyAlignment="1">
      <alignment horizontal="left"/>
    </xf>
    <xf numFmtId="0" fontId="4" fillId="0" borderId="0" xfId="0" applyFont="1" applyAlignment="1">
      <alignment horizontal="left"/>
    </xf>
    <xf numFmtId="0" fontId="5" fillId="0" borderId="0" xfId="0" applyFont="1" applyFill="1" applyAlignment="1">
      <alignment horizontal="left" wrapText="1"/>
    </xf>
    <xf numFmtId="0" fontId="5" fillId="0" borderId="3" xfId="0" applyFont="1" applyFill="1" applyBorder="1" applyAlignment="1">
      <alignment horizontal="left"/>
    </xf>
    <xf numFmtId="0" fontId="2" fillId="0" borderId="7" xfId="0" applyFont="1" applyFill="1" applyBorder="1" applyAlignment="1">
      <alignment horizontal="left"/>
    </xf>
    <xf numFmtId="0" fontId="2" fillId="0" borderId="13" xfId="0" applyFont="1" applyFill="1" applyBorder="1" applyAlignment="1">
      <alignment horizontal="left"/>
    </xf>
    <xf numFmtId="0" fontId="2" fillId="0" borderId="11" xfId="0" applyFont="1" applyFill="1" applyBorder="1"/>
    <xf numFmtId="164" fontId="2" fillId="0" borderId="11" xfId="0" applyNumberFormat="1" applyFont="1" applyFill="1" applyBorder="1"/>
    <xf numFmtId="0" fontId="2" fillId="4" borderId="4" xfId="0" applyFont="1" applyFill="1" applyBorder="1" applyAlignment="1">
      <alignment horizontal="left"/>
    </xf>
    <xf numFmtId="0" fontId="5" fillId="0" borderId="0" xfId="0" applyFont="1" applyFill="1" applyAlignment="1">
      <alignment horizontal="left"/>
    </xf>
    <xf numFmtId="0" fontId="2" fillId="0" borderId="8" xfId="0" applyFont="1" applyFill="1" applyBorder="1"/>
    <xf numFmtId="0" fontId="0" fillId="0" borderId="0" xfId="0" applyFill="1" applyBorder="1"/>
    <xf numFmtId="0" fontId="0" fillId="0" borderId="8" xfId="0" applyBorder="1"/>
    <xf numFmtId="0" fontId="0" fillId="0" borderId="0" xfId="0" applyBorder="1"/>
    <xf numFmtId="0" fontId="5" fillId="0" borderId="8" xfId="0" applyFont="1" applyFill="1" applyBorder="1"/>
    <xf numFmtId="0" fontId="2" fillId="0" borderId="7" xfId="0" applyFont="1" applyFill="1" applyBorder="1"/>
    <xf numFmtId="0" fontId="2" fillId="0" borderId="13" xfId="0" applyFont="1" applyFill="1" applyBorder="1"/>
    <xf numFmtId="0" fontId="5" fillId="0" borderId="9" xfId="0" applyFont="1" applyFill="1" applyBorder="1"/>
    <xf numFmtId="0" fontId="2" fillId="0" borderId="12" xfId="0" applyFont="1" applyFill="1" applyBorder="1"/>
    <xf numFmtId="0" fontId="0" fillId="0" borderId="3" xfId="0" applyBorder="1" applyAlignment="1">
      <alignment horizontal="left"/>
    </xf>
    <xf numFmtId="166" fontId="0" fillId="0" borderId="7" xfId="0" applyNumberFormat="1" applyBorder="1" applyAlignment="1">
      <alignment horizontal="left"/>
    </xf>
    <xf numFmtId="166" fontId="0" fillId="0" borderId="7" xfId="0" applyNumberFormat="1" applyBorder="1"/>
    <xf numFmtId="0" fontId="0" fillId="0" borderId="0" xfId="0" applyFont="1" applyFill="1" applyBorder="1" applyAlignment="1">
      <alignment horizontal="left" vertical="center" wrapText="1"/>
    </xf>
    <xf numFmtId="167" fontId="0" fillId="0" borderId="0" xfId="0" applyNumberFormat="1" applyFont="1" applyFill="1" applyBorder="1" applyAlignment="1">
      <alignment horizontal="left" vertical="center" wrapText="1"/>
    </xf>
    <xf numFmtId="165" fontId="0" fillId="0" borderId="0" xfId="0" applyNumberFormat="1" applyFont="1" applyFill="1" applyBorder="1" applyAlignment="1">
      <alignment horizontal="left" vertical="center" wrapText="1"/>
    </xf>
    <xf numFmtId="166" fontId="0" fillId="0" borderId="0" xfId="0" applyNumberFormat="1" applyFont="1" applyFill="1" applyBorder="1" applyAlignment="1">
      <alignment horizontal="left" vertical="center" wrapText="1"/>
    </xf>
    <xf numFmtId="0" fontId="2" fillId="0" borderId="13" xfId="0" applyFont="1" applyFill="1" applyBorder="1" applyProtection="1">
      <protection locked="0"/>
    </xf>
    <xf numFmtId="0" fontId="2" fillId="3" borderId="0" xfId="0" applyFont="1" applyFill="1"/>
    <xf numFmtId="14" fontId="2" fillId="3" borderId="0" xfId="0" applyNumberFormat="1" applyFont="1" applyFill="1"/>
    <xf numFmtId="1" fontId="2" fillId="3" borderId="0" xfId="0" applyNumberFormat="1" applyFont="1" applyFill="1"/>
    <xf numFmtId="14" fontId="0" fillId="3" borderId="0" xfId="0" applyNumberFormat="1" applyFill="1"/>
    <xf numFmtId="0" fontId="2" fillId="6" borderId="8" xfId="0" applyFont="1" applyFill="1" applyBorder="1" applyProtection="1">
      <protection locked="0"/>
    </xf>
    <xf numFmtId="0" fontId="2" fillId="6" borderId="0" xfId="0" applyFont="1" applyFill="1" applyBorder="1" applyProtection="1">
      <protection locked="0"/>
    </xf>
    <xf numFmtId="0" fontId="2" fillId="6" borderId="11" xfId="0" applyFont="1" applyFill="1" applyBorder="1" applyProtection="1">
      <protection locked="0"/>
    </xf>
    <xf numFmtId="0" fontId="2" fillId="6" borderId="9" xfId="0" applyFont="1" applyFill="1" applyBorder="1" applyProtection="1">
      <protection locked="0"/>
    </xf>
    <xf numFmtId="0" fontId="2" fillId="6" borderId="4" xfId="0" applyFont="1" applyFill="1" applyBorder="1" applyProtection="1">
      <protection locked="0"/>
    </xf>
    <xf numFmtId="0" fontId="2" fillId="6" borderId="12" xfId="0" applyFont="1" applyFill="1" applyBorder="1" applyProtection="1">
      <protection locked="0"/>
    </xf>
    <xf numFmtId="0" fontId="4" fillId="0" borderId="17"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wrapText="1"/>
    </xf>
    <xf numFmtId="164" fontId="0" fillId="0" borderId="0" xfId="0" applyNumberFormat="1" applyFill="1" applyBorder="1" applyAlignment="1" applyProtection="1">
      <alignment horizontal="center"/>
    </xf>
    <xf numFmtId="0" fontId="0" fillId="0" borderId="0" xfId="0" applyBorder="1" applyProtection="1"/>
    <xf numFmtId="0" fontId="2" fillId="0" borderId="6" xfId="0" applyFont="1" applyFill="1" applyBorder="1" applyProtection="1">
      <protection locked="0"/>
    </xf>
    <xf numFmtId="0" fontId="2" fillId="0" borderId="5" xfId="0" applyFont="1" applyFill="1" applyBorder="1" applyProtection="1">
      <protection locked="0"/>
    </xf>
    <xf numFmtId="0" fontId="2" fillId="0" borderId="10" xfId="0" applyFont="1" applyFill="1" applyBorder="1" applyProtection="1">
      <protection locked="0"/>
    </xf>
    <xf numFmtId="0" fontId="5" fillId="4" borderId="0" xfId="0" applyFont="1" applyFill="1" applyBorder="1" applyAlignment="1" applyProtection="1">
      <alignment horizontal="left"/>
      <protection locked="0"/>
    </xf>
    <xf numFmtId="0" fontId="8" fillId="4" borderId="0" xfId="0" applyFont="1" applyFill="1" applyBorder="1" applyAlignment="1" applyProtection="1">
      <alignment horizontal="center"/>
      <protection locked="0"/>
    </xf>
    <xf numFmtId="164" fontId="0" fillId="0" borderId="0" xfId="0" applyNumberFormat="1" applyProtection="1">
      <protection locked="0"/>
    </xf>
    <xf numFmtId="164" fontId="16" fillId="9" borderId="0" xfId="23" applyNumberFormat="1"/>
    <xf numFmtId="0" fontId="8" fillId="4" borderId="0" xfId="0" applyFont="1" applyFill="1" applyBorder="1" applyProtection="1">
      <protection locked="0"/>
    </xf>
    <xf numFmtId="169" fontId="8" fillId="4" borderId="0" xfId="0" applyNumberFormat="1" applyFont="1" applyFill="1" applyBorder="1" applyAlignment="1" applyProtection="1">
      <alignment horizontal="center"/>
      <protection locked="0"/>
    </xf>
    <xf numFmtId="0" fontId="0" fillId="0" borderId="18" xfId="0" applyFont="1" applyBorder="1" applyAlignment="1">
      <alignment horizontal="left"/>
    </xf>
    <xf numFmtId="0" fontId="0" fillId="0" borderId="18" xfId="0" applyNumberFormat="1" applyFont="1" applyBorder="1"/>
    <xf numFmtId="164" fontId="17" fillId="0" borderId="0" xfId="0" applyNumberFormat="1" applyFont="1"/>
    <xf numFmtId="0" fontId="2" fillId="4" borderId="11" xfId="0" applyFont="1" applyFill="1" applyBorder="1" applyAlignment="1" applyProtection="1">
      <alignment horizontal="left"/>
      <protection locked="0"/>
    </xf>
    <xf numFmtId="0" fontId="17" fillId="0" borderId="0" xfId="0" applyFont="1"/>
    <xf numFmtId="0" fontId="11" fillId="10" borderId="0" xfId="0" applyFont="1" applyFill="1" applyAlignment="1" applyProtection="1">
      <alignment horizontal="center"/>
      <protection locked="0"/>
    </xf>
    <xf numFmtId="164" fontId="18" fillId="0" borderId="0" xfId="0" applyNumberFormat="1" applyFont="1"/>
    <xf numFmtId="0" fontId="16" fillId="9" borderId="0" xfId="23" applyBorder="1" applyAlignment="1" applyProtection="1">
      <alignment horizontal="center"/>
      <protection locked="0"/>
    </xf>
    <xf numFmtId="0" fontId="16" fillId="9" borderId="0" xfId="23" applyAlignment="1" applyProtection="1">
      <alignment horizontal="center"/>
      <protection locked="0"/>
    </xf>
    <xf numFmtId="165" fontId="16" fillId="9" borderId="0" xfId="23" applyNumberFormat="1" applyBorder="1" applyProtection="1">
      <protection locked="0"/>
    </xf>
    <xf numFmtId="164" fontId="16" fillId="9" borderId="0" xfId="23" applyNumberFormat="1" applyBorder="1" applyAlignment="1" applyProtection="1">
      <alignment horizontal="center"/>
      <protection locked="0"/>
    </xf>
    <xf numFmtId="164" fontId="16" fillId="9" borderId="0" xfId="23" applyNumberFormat="1" applyBorder="1" applyAlignment="1" applyProtection="1">
      <alignment horizontal="center"/>
    </xf>
    <xf numFmtId="0" fontId="16" fillId="9" borderId="0" xfId="23" applyBorder="1" applyProtection="1"/>
    <xf numFmtId="0" fontId="16" fillId="9" borderId="0" xfId="23"/>
    <xf numFmtId="0" fontId="14" fillId="4" borderId="11" xfId="100" applyFill="1" applyBorder="1" applyProtection="1">
      <protection locked="0"/>
    </xf>
    <xf numFmtId="164" fontId="0" fillId="0" borderId="0" xfId="0" applyNumberFormat="1"/>
    <xf numFmtId="0" fontId="2" fillId="0" borderId="0" xfId="0" applyFont="1" applyProtection="1">
      <protection locked="0"/>
    </xf>
    <xf numFmtId="0" fontId="2" fillId="4" borderId="8" xfId="0" applyFont="1" applyFill="1" applyBorder="1" applyAlignment="1" applyProtection="1">
      <alignment horizontal="left"/>
      <protection locked="0"/>
    </xf>
    <xf numFmtId="0" fontId="2" fillId="4" borderId="0" xfId="0" applyFont="1" applyFill="1" applyBorder="1" applyAlignment="1" applyProtection="1">
      <alignment horizontal="left"/>
      <protection locked="0"/>
    </xf>
    <xf numFmtId="0" fontId="2" fillId="4" borderId="11" xfId="0" applyFont="1" applyFill="1" applyBorder="1" applyAlignment="1" applyProtection="1">
      <alignment horizontal="left"/>
      <protection locked="0"/>
    </xf>
    <xf numFmtId="0" fontId="5" fillId="0" borderId="0" xfId="0" applyFont="1" applyFill="1" applyAlignment="1" applyProtection="1">
      <alignment horizontal="center"/>
      <protection locked="0"/>
    </xf>
    <xf numFmtId="0" fontId="2" fillId="4" borderId="6" xfId="0" applyFont="1" applyFill="1" applyBorder="1" applyAlignment="1" applyProtection="1">
      <alignment horizontal="left" vertical="center"/>
      <protection locked="0"/>
    </xf>
    <xf numFmtId="0" fontId="2" fillId="4" borderId="5" xfId="0" applyFont="1" applyFill="1" applyBorder="1" applyAlignment="1" applyProtection="1">
      <alignment horizontal="left" vertical="center"/>
      <protection locked="0"/>
    </xf>
    <xf numFmtId="0" fontId="2" fillId="4" borderId="10" xfId="0" applyFont="1" applyFill="1" applyBorder="1" applyAlignment="1" applyProtection="1">
      <alignment horizontal="left" vertical="center"/>
      <protection locked="0"/>
    </xf>
    <xf numFmtId="0" fontId="2" fillId="0" borderId="8" xfId="0" applyFont="1" applyFill="1" applyBorder="1" applyAlignment="1" applyProtection="1">
      <alignment horizontal="left"/>
      <protection locked="0"/>
    </xf>
    <xf numFmtId="0" fontId="2" fillId="0" borderId="0" xfId="0" applyFont="1" applyFill="1" applyBorder="1" applyAlignment="1" applyProtection="1">
      <alignment horizontal="left"/>
      <protection locked="0"/>
    </xf>
    <xf numFmtId="0" fontId="2" fillId="0" borderId="6" xfId="0" applyFont="1" applyFill="1" applyBorder="1" applyAlignment="1" applyProtection="1">
      <alignment horizontal="left"/>
      <protection locked="0"/>
    </xf>
    <xf numFmtId="0" fontId="2" fillId="0" borderId="5" xfId="0" applyFont="1" applyFill="1" applyBorder="1" applyAlignment="1" applyProtection="1">
      <alignment horizontal="left"/>
      <protection locked="0"/>
    </xf>
    <xf numFmtId="0" fontId="2" fillId="0" borderId="9" xfId="0" applyFont="1" applyFill="1" applyBorder="1" applyAlignment="1" applyProtection="1">
      <alignment horizontal="left"/>
      <protection locked="0"/>
    </xf>
    <xf numFmtId="0" fontId="2" fillId="0" borderId="4" xfId="0" applyFont="1" applyFill="1" applyBorder="1" applyAlignment="1" applyProtection="1">
      <alignment horizontal="left"/>
      <protection locked="0"/>
    </xf>
    <xf numFmtId="0" fontId="12" fillId="0" borderId="4" xfId="0" applyFont="1" applyFill="1" applyBorder="1" applyAlignment="1" applyProtection="1">
      <alignment horizontal="center" wrapText="1"/>
      <protection locked="0"/>
    </xf>
    <xf numFmtId="0" fontId="13" fillId="0" borderId="4" xfId="0" applyFont="1" applyFill="1" applyBorder="1" applyAlignment="1" applyProtection="1">
      <alignment horizontal="center" wrapText="1"/>
      <protection locked="0"/>
    </xf>
    <xf numFmtId="0" fontId="8" fillId="0" borderId="3"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vertical="center" wrapText="1"/>
      <protection locked="0"/>
    </xf>
    <xf numFmtId="0" fontId="8" fillId="0" borderId="13" xfId="0" applyFont="1" applyFill="1" applyBorder="1" applyAlignment="1" applyProtection="1">
      <alignment horizontal="center" vertical="center" wrapText="1"/>
      <protection locked="0"/>
    </xf>
    <xf numFmtId="0" fontId="2" fillId="6" borderId="9" xfId="0" applyFont="1" applyFill="1" applyBorder="1" applyAlignment="1" applyProtection="1">
      <alignment horizontal="center" wrapText="1"/>
      <protection locked="0"/>
    </xf>
    <xf numFmtId="0" fontId="2" fillId="6" borderId="4" xfId="0" applyFont="1" applyFill="1" applyBorder="1" applyAlignment="1" applyProtection="1">
      <alignment horizontal="center" wrapText="1"/>
      <protection locked="0"/>
    </xf>
    <xf numFmtId="0" fontId="2" fillId="6" borderId="12" xfId="0" applyFont="1" applyFill="1" applyBorder="1" applyAlignment="1" applyProtection="1">
      <alignment horizontal="center" wrapText="1"/>
      <protection locked="0"/>
    </xf>
    <xf numFmtId="0" fontId="2" fillId="0" borderId="3" xfId="0" applyFont="1" applyFill="1" applyBorder="1" applyAlignment="1" applyProtection="1">
      <alignment horizontal="center"/>
      <protection locked="0"/>
    </xf>
    <xf numFmtId="0" fontId="2" fillId="0" borderId="7" xfId="0" applyFont="1" applyFill="1" applyBorder="1" applyAlignment="1" applyProtection="1">
      <alignment horizontal="center"/>
      <protection locked="0"/>
    </xf>
    <xf numFmtId="0" fontId="2" fillId="0" borderId="13" xfId="0" applyFont="1" applyFill="1" applyBorder="1" applyAlignment="1" applyProtection="1">
      <alignment horizontal="center"/>
      <protection locked="0"/>
    </xf>
    <xf numFmtId="0" fontId="2" fillId="4" borderId="14" xfId="0" applyFont="1" applyFill="1" applyBorder="1" applyProtection="1">
      <protection locked="0"/>
    </xf>
    <xf numFmtId="0" fontId="2" fillId="4" borderId="4" xfId="0" applyFont="1" applyFill="1" applyBorder="1" applyProtection="1">
      <protection locked="0"/>
    </xf>
    <xf numFmtId="0" fontId="2" fillId="4" borderId="12" xfId="0" applyFont="1" applyFill="1" applyBorder="1" applyProtection="1">
      <protection locked="0"/>
    </xf>
    <xf numFmtId="0" fontId="5" fillId="4" borderId="22" xfId="0" applyFont="1" applyFill="1" applyBorder="1" applyAlignment="1" applyProtection="1">
      <alignment horizontal="left" vertical="center"/>
      <protection locked="0"/>
    </xf>
    <xf numFmtId="0" fontId="5" fillId="4" borderId="0" xfId="0" applyFont="1" applyFill="1" applyBorder="1" applyAlignment="1" applyProtection="1">
      <alignment horizontal="left" vertical="center"/>
      <protection locked="0"/>
    </xf>
    <xf numFmtId="0" fontId="5" fillId="4" borderId="23" xfId="0" applyFont="1" applyFill="1" applyBorder="1" applyAlignment="1" applyProtection="1">
      <alignment horizontal="left" vertical="center"/>
      <protection locked="0"/>
    </xf>
    <xf numFmtId="0" fontId="8" fillId="4" borderId="0" xfId="0" applyFont="1" applyFill="1" applyBorder="1" applyAlignment="1" applyProtection="1">
      <alignment horizontal="center" vertical="center"/>
      <protection locked="0"/>
    </xf>
    <xf numFmtId="0" fontId="5" fillId="0" borderId="6" xfId="0" applyFont="1" applyFill="1" applyBorder="1" applyAlignment="1" applyProtection="1">
      <protection locked="0"/>
    </xf>
    <xf numFmtId="0" fontId="5"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protection locked="0"/>
    </xf>
    <xf numFmtId="0" fontId="2" fillId="0" borderId="9" xfId="0" applyFont="1" applyFill="1" applyBorder="1" applyAlignment="1" applyProtection="1">
      <protection locked="0"/>
    </xf>
    <xf numFmtId="0" fontId="2" fillId="0" borderId="4" xfId="0" applyFont="1" applyFill="1" applyBorder="1" applyAlignment="1" applyProtection="1">
      <protection locked="0"/>
    </xf>
    <xf numFmtId="0" fontId="5" fillId="4" borderId="24" xfId="0" applyFont="1" applyFill="1" applyBorder="1" applyAlignment="1" applyProtection="1">
      <alignment horizontal="left" vertical="center"/>
      <protection locked="0"/>
    </xf>
    <xf numFmtId="0" fontId="5" fillId="4" borderId="25" xfId="0" applyFont="1" applyFill="1" applyBorder="1" applyAlignment="1" applyProtection="1">
      <alignment horizontal="left" vertical="center"/>
      <protection locked="0"/>
    </xf>
    <xf numFmtId="0" fontId="5" fillId="4" borderId="26" xfId="0" applyFont="1" applyFill="1" applyBorder="1" applyAlignment="1" applyProtection="1">
      <alignment horizontal="left" vertical="center"/>
      <protection locked="0"/>
    </xf>
    <xf numFmtId="0" fontId="5" fillId="0" borderId="15" xfId="0" applyFont="1" applyFill="1" applyBorder="1" applyProtection="1">
      <protection locked="0"/>
    </xf>
    <xf numFmtId="0" fontId="5" fillId="0" borderId="5" xfId="0" applyFont="1" applyFill="1" applyBorder="1" applyProtection="1">
      <protection locked="0"/>
    </xf>
    <xf numFmtId="0" fontId="5" fillId="0" borderId="10" xfId="0" applyFont="1" applyFill="1" applyBorder="1" applyProtection="1">
      <protection locked="0"/>
    </xf>
    <xf numFmtId="0" fontId="2" fillId="4" borderId="15" xfId="0" applyFont="1" applyFill="1" applyBorder="1" applyProtection="1">
      <protection locked="0"/>
    </xf>
    <xf numFmtId="0" fontId="2" fillId="4" borderId="5" xfId="0" applyFont="1" applyFill="1" applyBorder="1" applyProtection="1">
      <protection locked="0"/>
    </xf>
    <xf numFmtId="0" fontId="2" fillId="4" borderId="10" xfId="0" applyFont="1" applyFill="1" applyBorder="1" applyProtection="1">
      <protection locked="0"/>
    </xf>
    <xf numFmtId="0" fontId="2" fillId="0" borderId="6" xfId="0" applyFont="1" applyFill="1" applyBorder="1" applyProtection="1">
      <protection locked="0"/>
    </xf>
    <xf numFmtId="0" fontId="2" fillId="0" borderId="5" xfId="0" applyFont="1" applyFill="1" applyBorder="1" applyProtection="1">
      <protection locked="0"/>
    </xf>
    <xf numFmtId="0" fontId="2" fillId="0" borderId="10" xfId="0" applyFont="1" applyFill="1" applyBorder="1" applyProtection="1">
      <protection locked="0"/>
    </xf>
    <xf numFmtId="0" fontId="5" fillId="0" borderId="10" xfId="0" applyFont="1" applyFill="1" applyBorder="1" applyAlignment="1" applyProtection="1">
      <protection locked="0"/>
    </xf>
    <xf numFmtId="0" fontId="5" fillId="0" borderId="3" xfId="0" applyFont="1" applyFill="1" applyBorder="1" applyAlignment="1" applyProtection="1">
      <alignment horizontal="left"/>
      <protection locked="0"/>
    </xf>
    <xf numFmtId="0" fontId="5" fillId="0" borderId="7" xfId="0" applyFont="1" applyFill="1" applyBorder="1" applyAlignment="1" applyProtection="1">
      <alignment horizontal="left"/>
      <protection locked="0"/>
    </xf>
    <xf numFmtId="0" fontId="5" fillId="4" borderId="19" xfId="0" applyFont="1" applyFill="1" applyBorder="1" applyAlignment="1" applyProtection="1">
      <alignment horizontal="left" vertical="center"/>
      <protection locked="0"/>
    </xf>
    <xf numFmtId="0" fontId="5" fillId="4" borderId="20" xfId="0" applyFont="1" applyFill="1" applyBorder="1" applyAlignment="1" applyProtection="1">
      <alignment horizontal="left" vertical="center"/>
      <protection locked="0"/>
    </xf>
    <xf numFmtId="0" fontId="5" fillId="4" borderId="21" xfId="0" applyFont="1" applyFill="1" applyBorder="1" applyAlignment="1" applyProtection="1">
      <alignment horizontal="left" vertical="center"/>
      <protection locked="0"/>
    </xf>
    <xf numFmtId="0" fontId="8" fillId="4" borderId="5" xfId="0" applyFont="1" applyFill="1" applyBorder="1" applyAlignment="1" applyProtection="1">
      <alignment horizontal="center" vertical="center"/>
      <protection locked="0"/>
    </xf>
  </cellXfs>
  <cellStyles count="105">
    <cellStyle name="Bad" xfId="23"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2" builtinId="9" hidden="1"/>
    <cellStyle name="Followed Hyperlink" xfId="103"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cellStyle name="Normal" xfId="0" builtinId="0"/>
  </cellStyles>
  <dxfs count="2">
    <dxf>
      <font>
        <color theme="0"/>
      </font>
      <fill>
        <patternFill patternType="none">
          <bgColor indexed="65"/>
        </patternFill>
      </fill>
    </dxf>
    <dxf>
      <font>
        <strike val="0"/>
        <color theme="0"/>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uart.smith@ntnu.no" TargetMode="External"/><Relationship Id="rId2" Type="http://schemas.openxmlformats.org/officeDocument/2006/relationships/hyperlink" Target="mailto:another.swsmith@googl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6"/>
  <sheetViews>
    <sheetView tabSelected="1" topLeftCell="N43" workbookViewId="0">
      <selection activeCell="X72" sqref="X72"/>
    </sheetView>
  </sheetViews>
  <sheetFormatPr baseColWidth="10" defaultColWidth="11.5" defaultRowHeight="14" x14ac:dyDescent="0"/>
  <cols>
    <col min="1" max="1" width="4" style="76" customWidth="1"/>
    <col min="2" max="2" width="13.6640625" style="76" customWidth="1"/>
    <col min="3" max="3" width="18.1640625" style="76" bestFit="1" customWidth="1"/>
    <col min="4" max="4" width="11.5" style="76" customWidth="1"/>
    <col min="5" max="5" width="12.1640625" style="76" customWidth="1"/>
    <col min="6" max="6" width="15.5" style="77" customWidth="1"/>
    <col min="7" max="7" width="20.1640625" style="76" customWidth="1"/>
    <col min="8" max="8" width="19.83203125" style="76" customWidth="1"/>
    <col min="9" max="9" width="20.1640625" style="76" bestFit="1" customWidth="1"/>
    <col min="10" max="10" width="18" style="76" customWidth="1"/>
    <col min="11" max="11" width="18" style="77" bestFit="1" customWidth="1"/>
    <col min="12" max="12" width="21" style="78" customWidth="1"/>
    <col min="13" max="13" width="21.1640625" style="78" customWidth="1"/>
    <col min="14" max="14" width="18.1640625" style="76" customWidth="1"/>
    <col min="15" max="15" width="17.83203125" style="79" customWidth="1"/>
    <col min="16" max="16" width="34.83203125" style="79" bestFit="1" customWidth="1"/>
    <col min="17" max="17" width="20.5" style="79" customWidth="1"/>
    <col min="18" max="19" width="19.1640625" style="79" customWidth="1"/>
    <col min="20" max="20" width="12" style="79" bestFit="1" customWidth="1"/>
    <col min="21" max="21" width="11.5" style="79"/>
    <col min="22" max="22" width="11.5" style="76"/>
    <col min="23" max="23" width="12.6640625" style="76" bestFit="1" customWidth="1"/>
    <col min="24" max="16384" width="11.5" style="76"/>
  </cols>
  <sheetData>
    <row r="1" spans="2:21">
      <c r="B1" s="76" t="s">
        <v>0</v>
      </c>
      <c r="D1" s="76" t="s">
        <v>329</v>
      </c>
      <c r="E1" s="77"/>
      <c r="F1" s="76"/>
      <c r="J1" s="77"/>
      <c r="K1" s="78"/>
      <c r="M1" s="76"/>
      <c r="O1" s="76"/>
      <c r="P1" s="76"/>
      <c r="Q1" s="76"/>
      <c r="R1" s="76"/>
      <c r="S1" s="76"/>
      <c r="T1" s="76"/>
      <c r="U1" s="76"/>
    </row>
    <row r="2" spans="2:21">
      <c r="B2" s="80" t="s">
        <v>1</v>
      </c>
      <c r="E2" s="77"/>
      <c r="F2" s="76"/>
      <c r="J2" s="77"/>
      <c r="K2" s="78"/>
      <c r="M2" s="76"/>
      <c r="O2" s="76"/>
      <c r="P2" s="76"/>
      <c r="Q2" s="76"/>
      <c r="R2" s="76"/>
      <c r="S2" s="76"/>
      <c r="T2" s="76"/>
      <c r="U2" s="76"/>
    </row>
    <row r="3" spans="2:21" s="81" customFormat="1" ht="30" customHeight="1">
      <c r="B3" s="82" t="s">
        <v>2</v>
      </c>
      <c r="E3" s="83"/>
      <c r="J3" s="83"/>
      <c r="K3" s="84"/>
      <c r="L3" s="84"/>
    </row>
    <row r="4" spans="2:21" s="85" customFormat="1">
      <c r="B4" s="88" t="s">
        <v>310</v>
      </c>
      <c r="E4" s="86"/>
      <c r="J4" s="86"/>
      <c r="K4" s="87"/>
      <c r="L4" s="87"/>
    </row>
    <row r="5" spans="2:21" s="85" customFormat="1">
      <c r="B5" s="85" t="s">
        <v>3</v>
      </c>
      <c r="E5" s="86"/>
      <c r="J5" s="86"/>
      <c r="K5" s="87"/>
      <c r="L5" s="87"/>
    </row>
    <row r="6" spans="2:21" s="88" customFormat="1">
      <c r="B6" s="88" t="s">
        <v>4</v>
      </c>
      <c r="E6" s="89"/>
      <c r="J6" s="89"/>
      <c r="K6" s="90"/>
      <c r="L6" s="90"/>
    </row>
    <row r="7" spans="2:21">
      <c r="B7" s="91" t="s">
        <v>311</v>
      </c>
      <c r="C7" s="79"/>
      <c r="D7" s="79"/>
      <c r="E7" s="92"/>
      <c r="F7" s="76"/>
      <c r="G7" s="79"/>
      <c r="J7" s="77"/>
      <c r="K7" s="78"/>
      <c r="M7" s="76"/>
      <c r="O7" s="76"/>
      <c r="P7" s="76"/>
      <c r="Q7" s="76"/>
      <c r="R7" s="76"/>
      <c r="S7" s="76"/>
      <c r="T7" s="76"/>
      <c r="U7" s="76"/>
    </row>
    <row r="8" spans="2:21">
      <c r="B8" s="79"/>
      <c r="C8" s="79"/>
      <c r="D8" s="79"/>
      <c r="E8" s="92"/>
      <c r="F8" s="76"/>
      <c r="G8" s="79"/>
      <c r="J8" s="77"/>
      <c r="K8" s="78"/>
      <c r="M8" s="76"/>
      <c r="O8" s="76"/>
      <c r="P8" s="76"/>
      <c r="Q8" s="76"/>
      <c r="R8" s="76"/>
      <c r="S8" s="76"/>
      <c r="T8" s="76"/>
      <c r="U8" s="76"/>
    </row>
    <row r="9" spans="2:21">
      <c r="B9" s="79"/>
      <c r="C9" s="79"/>
      <c r="D9" s="79"/>
      <c r="E9" s="92"/>
      <c r="F9" s="76"/>
      <c r="G9" s="79"/>
      <c r="J9" s="77"/>
      <c r="K9" s="78"/>
      <c r="M9" s="76"/>
      <c r="O9" s="76"/>
      <c r="P9" s="76"/>
      <c r="Q9" s="76"/>
      <c r="R9" s="76"/>
      <c r="S9" s="76"/>
      <c r="T9" s="76"/>
      <c r="U9" s="76"/>
    </row>
    <row r="10" spans="2:21" s="79" customFormat="1">
      <c r="B10" s="93" t="s">
        <v>5</v>
      </c>
      <c r="C10" s="93"/>
      <c r="E10" s="92"/>
      <c r="J10" s="92"/>
      <c r="K10" s="94"/>
      <c r="L10" s="94"/>
    </row>
    <row r="11" spans="2:21" s="79" customFormat="1" ht="15" thickBot="1">
      <c r="B11" s="93" t="s">
        <v>6</v>
      </c>
      <c r="C11" s="93"/>
      <c r="E11" s="92"/>
      <c r="F11" s="79" t="s">
        <v>7</v>
      </c>
      <c r="J11" s="92"/>
      <c r="K11" s="94"/>
      <c r="L11" s="94"/>
    </row>
    <row r="12" spans="2:21" s="91" customFormat="1">
      <c r="B12" s="218" t="s">
        <v>8</v>
      </c>
      <c r="C12" s="219"/>
      <c r="D12" s="219"/>
      <c r="E12" s="219"/>
      <c r="F12" s="95" t="s">
        <v>366</v>
      </c>
      <c r="G12" s="96"/>
      <c r="H12" s="96"/>
      <c r="J12" s="97"/>
      <c r="K12" s="98"/>
      <c r="L12" s="98"/>
    </row>
    <row r="13" spans="2:21" s="91" customFormat="1">
      <c r="B13" s="216" t="s">
        <v>9</v>
      </c>
      <c r="C13" s="217"/>
      <c r="D13" s="217"/>
      <c r="E13" s="217"/>
      <c r="F13" s="195" t="s">
        <v>367</v>
      </c>
      <c r="G13" s="96"/>
      <c r="H13" s="96"/>
      <c r="J13" s="97"/>
      <c r="K13" s="98"/>
      <c r="L13" s="98"/>
    </row>
    <row r="14" spans="2:21" s="91" customFormat="1">
      <c r="B14" s="216" t="s">
        <v>10</v>
      </c>
      <c r="C14" s="217"/>
      <c r="D14" s="217"/>
      <c r="E14" s="217"/>
      <c r="F14" s="206" t="s">
        <v>370</v>
      </c>
      <c r="G14" s="101"/>
      <c r="H14" s="101"/>
      <c r="J14" s="97"/>
      <c r="K14" s="98"/>
      <c r="L14" s="98"/>
    </row>
    <row r="15" spans="2:21" s="91" customFormat="1">
      <c r="B15" s="216" t="s">
        <v>11</v>
      </c>
      <c r="C15" s="217"/>
      <c r="D15" s="217"/>
      <c r="E15" s="217"/>
      <c r="F15" s="206" t="s">
        <v>373</v>
      </c>
      <c r="G15" s="101"/>
      <c r="H15" s="101"/>
      <c r="J15" s="97"/>
      <c r="K15" s="98"/>
      <c r="L15" s="98"/>
    </row>
    <row r="16" spans="2:21" s="91" customFormat="1">
      <c r="B16" s="216" t="s">
        <v>12</v>
      </c>
      <c r="C16" s="217"/>
      <c r="D16" s="217"/>
      <c r="E16" s="217"/>
      <c r="F16" s="100" t="s">
        <v>368</v>
      </c>
      <c r="G16" s="101"/>
      <c r="H16" s="101"/>
      <c r="J16" s="97"/>
      <c r="K16" s="98"/>
      <c r="L16" s="98"/>
    </row>
    <row r="17" spans="2:12" s="91" customFormat="1">
      <c r="B17" s="216" t="s">
        <v>13</v>
      </c>
      <c r="C17" s="217"/>
      <c r="D17" s="217"/>
      <c r="E17" s="217"/>
      <c r="F17" s="100" t="s">
        <v>369</v>
      </c>
      <c r="G17" s="101"/>
      <c r="H17" s="101"/>
      <c r="J17" s="97"/>
      <c r="K17" s="98"/>
      <c r="L17" s="98"/>
    </row>
    <row r="18" spans="2:12" s="91" customFormat="1">
      <c r="B18" s="216" t="s">
        <v>14</v>
      </c>
      <c r="C18" s="217"/>
      <c r="D18" s="217"/>
      <c r="E18" s="217"/>
      <c r="F18" s="100" t="s">
        <v>371</v>
      </c>
      <c r="G18" s="101"/>
      <c r="H18" s="101"/>
      <c r="J18" s="97"/>
      <c r="K18" s="98"/>
      <c r="L18" s="98"/>
    </row>
    <row r="19" spans="2:12" s="91" customFormat="1" ht="15" thickBot="1">
      <c r="B19" s="220" t="s">
        <v>15</v>
      </c>
      <c r="C19" s="221"/>
      <c r="D19" s="221"/>
      <c r="E19" s="221"/>
      <c r="F19" s="102" t="s">
        <v>372</v>
      </c>
      <c r="G19" s="101"/>
      <c r="H19" s="101"/>
      <c r="J19" s="97"/>
      <c r="K19" s="98"/>
      <c r="L19" s="98"/>
    </row>
    <row r="20" spans="2:12" s="91" customFormat="1">
      <c r="B20" s="96" t="s">
        <v>16</v>
      </c>
      <c r="C20" s="96"/>
      <c r="D20" s="96"/>
      <c r="E20" s="96"/>
      <c r="F20" s="101"/>
      <c r="G20" s="101"/>
      <c r="H20" s="101"/>
      <c r="J20" s="97"/>
      <c r="K20" s="98"/>
      <c r="L20" s="98"/>
    </row>
    <row r="21" spans="2:12" s="91" customFormat="1">
      <c r="B21" s="96"/>
      <c r="C21" s="96"/>
      <c r="D21" s="103"/>
      <c r="E21" s="104"/>
      <c r="J21" s="97"/>
      <c r="K21" s="98"/>
      <c r="L21" s="98"/>
    </row>
    <row r="22" spans="2:12" s="91" customFormat="1">
      <c r="B22" s="105" t="s">
        <v>17</v>
      </c>
      <c r="C22" s="96"/>
      <c r="D22" s="103"/>
      <c r="E22" s="104"/>
      <c r="I22" s="106"/>
      <c r="J22" s="106"/>
      <c r="K22" s="106"/>
      <c r="L22" s="98"/>
    </row>
    <row r="23" spans="2:12" s="91" customFormat="1" ht="15" thickBot="1">
      <c r="B23" s="105" t="s">
        <v>18</v>
      </c>
      <c r="C23" s="96"/>
      <c r="D23" s="103"/>
      <c r="E23" s="104"/>
      <c r="F23" s="91" t="s">
        <v>7</v>
      </c>
      <c r="I23" s="106"/>
      <c r="J23" s="106"/>
      <c r="K23" s="106"/>
      <c r="L23" s="98"/>
    </row>
    <row r="24" spans="2:12" s="91" customFormat="1">
      <c r="B24" s="218" t="s">
        <v>19</v>
      </c>
      <c r="C24" s="219"/>
      <c r="D24" s="219"/>
      <c r="E24" s="219"/>
      <c r="F24" s="107">
        <v>0.84199999999999997</v>
      </c>
      <c r="J24" s="97"/>
      <c r="K24" s="98"/>
      <c r="L24" s="98"/>
    </row>
    <row r="25" spans="2:12" s="91" customFormat="1">
      <c r="B25" s="216" t="s">
        <v>20</v>
      </c>
      <c r="C25" s="217"/>
      <c r="D25" s="217"/>
      <c r="E25" s="217"/>
      <c r="F25" s="108">
        <v>0.55200000000000005</v>
      </c>
      <c r="J25" s="97"/>
      <c r="K25" s="98"/>
      <c r="L25" s="98"/>
    </row>
    <row r="26" spans="2:12" s="91" customFormat="1">
      <c r="B26" s="216" t="s">
        <v>21</v>
      </c>
      <c r="C26" s="217"/>
      <c r="D26" s="217"/>
      <c r="E26" s="217"/>
      <c r="F26" s="110">
        <v>0.12180000000000001</v>
      </c>
      <c r="J26" s="97"/>
      <c r="K26" s="98"/>
      <c r="L26" s="98"/>
    </row>
    <row r="27" spans="2:12" s="91" customFormat="1">
      <c r="B27" s="216" t="s">
        <v>22</v>
      </c>
      <c r="C27" s="217"/>
      <c r="D27" s="217"/>
      <c r="E27" s="217"/>
      <c r="F27" s="110">
        <v>2.8799999999999999E-2</v>
      </c>
      <c r="I27" s="192"/>
      <c r="J27" s="193"/>
      <c r="K27" s="98"/>
      <c r="L27" s="98"/>
    </row>
    <row r="28" spans="2:12" s="91" customFormat="1">
      <c r="B28" s="99" t="s">
        <v>23</v>
      </c>
      <c r="C28" s="96"/>
      <c r="D28" s="96"/>
      <c r="E28" s="96"/>
      <c r="F28" s="109">
        <f>Wcord+Wbag</f>
        <v>0.15060000000000001</v>
      </c>
      <c r="I28" s="192"/>
      <c r="J28" s="193"/>
      <c r="K28" s="98"/>
      <c r="L28" s="98"/>
    </row>
    <row r="29" spans="2:12" s="91" customFormat="1">
      <c r="B29" s="216" t="s">
        <v>24</v>
      </c>
      <c r="C29" s="217"/>
      <c r="D29" s="217"/>
      <c r="E29" s="217"/>
      <c r="F29" s="110">
        <v>9.9199999999999997E-2</v>
      </c>
      <c r="I29" s="192"/>
      <c r="J29" s="193"/>
      <c r="K29" s="98"/>
      <c r="L29" s="98"/>
    </row>
    <row r="30" spans="2:12" s="91" customFormat="1">
      <c r="B30" s="99" t="s">
        <v>25</v>
      </c>
      <c r="C30" s="96"/>
      <c r="D30" s="96"/>
      <c r="E30" s="96"/>
      <c r="F30" s="110">
        <v>1</v>
      </c>
      <c r="G30" s="91" t="s">
        <v>26</v>
      </c>
      <c r="I30" s="192"/>
      <c r="J30" s="193"/>
      <c r="K30" s="98"/>
      <c r="L30" s="98"/>
    </row>
    <row r="31" spans="2:12" s="91" customFormat="1" ht="15" thickBot="1">
      <c r="B31" s="111" t="s">
        <v>27</v>
      </c>
      <c r="C31" s="112"/>
      <c r="D31" s="112"/>
      <c r="E31" s="112"/>
      <c r="F31" s="113">
        <v>1</v>
      </c>
      <c r="I31" s="192"/>
      <c r="J31" s="193"/>
      <c r="K31" s="98"/>
      <c r="L31" s="98"/>
    </row>
    <row r="32" spans="2:12" s="91" customFormat="1" ht="15" thickBot="1">
      <c r="B32" s="96"/>
      <c r="C32" s="96"/>
      <c r="D32" s="96"/>
      <c r="E32" s="96"/>
      <c r="F32" s="131"/>
      <c r="I32" s="192"/>
      <c r="J32" s="193"/>
      <c r="K32" s="98"/>
      <c r="L32" s="98"/>
    </row>
    <row r="33" spans="2:23" s="91" customFormat="1" ht="15" thickBot="1">
      <c r="B33" s="230" t="s">
        <v>233</v>
      </c>
      <c r="C33" s="231"/>
      <c r="D33" s="231"/>
      <c r="E33" s="231"/>
      <c r="F33" s="232"/>
      <c r="I33" s="192"/>
      <c r="J33" s="193"/>
      <c r="K33" s="98"/>
      <c r="L33" s="98"/>
    </row>
    <row r="34" spans="2:23" s="91" customFormat="1" ht="32.25" customHeight="1" thickBot="1">
      <c r="B34" s="227" t="s">
        <v>318</v>
      </c>
      <c r="C34" s="228"/>
      <c r="D34" s="228"/>
      <c r="E34" s="228"/>
      <c r="F34" s="229"/>
      <c r="I34" s="192"/>
      <c r="J34" s="193"/>
      <c r="K34" s="98"/>
      <c r="L34" s="98"/>
    </row>
    <row r="35" spans="2:23" s="91" customFormat="1">
      <c r="B35" s="96"/>
      <c r="C35" s="96"/>
      <c r="D35" s="96"/>
      <c r="E35" s="96"/>
      <c r="F35" s="131"/>
      <c r="J35" s="97"/>
      <c r="K35" s="98"/>
      <c r="L35" s="98"/>
    </row>
    <row r="36" spans="2:23" s="91" customFormat="1">
      <c r="B36" s="114" t="s">
        <v>28</v>
      </c>
      <c r="C36" s="101"/>
      <c r="E36" s="97"/>
      <c r="J36" s="97"/>
      <c r="K36" s="98"/>
      <c r="L36" s="98"/>
    </row>
    <row r="37" spans="2:23">
      <c r="H37" s="79"/>
      <c r="K37" s="76"/>
      <c r="L37" s="76"/>
      <c r="M37" s="76"/>
      <c r="O37" s="76"/>
      <c r="P37" s="76"/>
      <c r="Q37" s="76"/>
      <c r="R37" s="76"/>
      <c r="S37" s="76"/>
      <c r="T37" s="76"/>
      <c r="U37" s="76"/>
    </row>
    <row r="38" spans="2:23" s="91" customFormat="1" ht="15" thickBot="1">
      <c r="B38" s="114" t="s">
        <v>29</v>
      </c>
      <c r="E38" s="97"/>
      <c r="F38" s="97"/>
      <c r="H38" s="91" t="s">
        <v>234</v>
      </c>
    </row>
    <row r="39" spans="2:23" s="101" customFormat="1" ht="33" customHeight="1" thickBot="1">
      <c r="B39" s="222" t="s">
        <v>235</v>
      </c>
      <c r="C39" s="223"/>
      <c r="D39" s="223"/>
      <c r="E39" s="224" t="s">
        <v>31</v>
      </c>
      <c r="F39" s="225"/>
      <c r="G39" s="226"/>
      <c r="H39" s="183" t="s">
        <v>236</v>
      </c>
      <c r="I39" s="184"/>
      <c r="J39" s="184"/>
      <c r="K39" s="184"/>
      <c r="L39" s="185"/>
      <c r="M39" s="255" t="s">
        <v>323</v>
      </c>
      <c r="N39" s="256"/>
      <c r="O39" s="256"/>
      <c r="P39" s="256"/>
      <c r="Q39" s="256"/>
      <c r="R39" s="256"/>
      <c r="S39" s="256"/>
      <c r="T39" s="257"/>
    </row>
    <row r="40" spans="2:23" s="101" customFormat="1" ht="15" thickBot="1">
      <c r="B40" s="240" t="s">
        <v>30</v>
      </c>
      <c r="C40" s="241"/>
      <c r="D40" s="258"/>
      <c r="E40" s="259" t="s">
        <v>33</v>
      </c>
      <c r="F40" s="260"/>
      <c r="G40" s="134" t="s">
        <v>237</v>
      </c>
      <c r="H40" s="132" t="s">
        <v>238</v>
      </c>
      <c r="I40" s="133" t="s">
        <v>337</v>
      </c>
      <c r="J40" s="133" t="s">
        <v>239</v>
      </c>
      <c r="K40" s="133" t="s">
        <v>240</v>
      </c>
      <c r="L40" s="168" t="s">
        <v>230</v>
      </c>
      <c r="M40" s="132" t="s">
        <v>226</v>
      </c>
      <c r="N40" s="133" t="s">
        <v>225</v>
      </c>
      <c r="O40" s="133" t="s">
        <v>227</v>
      </c>
      <c r="P40" s="133" t="s">
        <v>241</v>
      </c>
      <c r="Q40" s="133" t="s">
        <v>228</v>
      </c>
      <c r="R40" s="133" t="s">
        <v>229</v>
      </c>
      <c r="S40" s="133" t="s">
        <v>242</v>
      </c>
      <c r="T40" s="168" t="s">
        <v>243</v>
      </c>
      <c r="U40" s="101" t="s">
        <v>340</v>
      </c>
    </row>
    <row r="41" spans="2:23" s="101" customFormat="1">
      <c r="B41" s="261" t="s">
        <v>359</v>
      </c>
      <c r="C41" s="262"/>
      <c r="D41" s="263"/>
      <c r="E41" s="264">
        <v>-2.43757797405123</v>
      </c>
      <c r="F41" s="264"/>
      <c r="G41" s="191">
        <v>34.853988010436197</v>
      </c>
      <c r="H41" s="173">
        <v>25.8</v>
      </c>
      <c r="I41" s="174">
        <v>368</v>
      </c>
      <c r="J41" s="174"/>
      <c r="K41" s="174"/>
      <c r="L41" s="175"/>
      <c r="M41" s="173" t="s">
        <v>278</v>
      </c>
      <c r="N41" s="174" t="s">
        <v>317</v>
      </c>
      <c r="O41" s="174" t="s">
        <v>338</v>
      </c>
      <c r="P41" s="174" t="s">
        <v>356</v>
      </c>
      <c r="Q41" s="174" t="s">
        <v>274</v>
      </c>
      <c r="R41" s="174" t="s">
        <v>274</v>
      </c>
      <c r="S41" s="174" t="s">
        <v>261</v>
      </c>
      <c r="T41" s="175" t="s">
        <v>339</v>
      </c>
      <c r="U41" s="213" t="s">
        <v>331</v>
      </c>
      <c r="V41" s="214"/>
      <c r="W41" s="215"/>
    </row>
    <row r="42" spans="2:23" s="101" customFormat="1">
      <c r="B42" s="236" t="s">
        <v>360</v>
      </c>
      <c r="C42" s="237"/>
      <c r="D42" s="238"/>
      <c r="E42" s="239">
        <v>-2.43822799064219</v>
      </c>
      <c r="F42" s="239"/>
      <c r="G42" s="191">
        <v>34.854482961818498</v>
      </c>
      <c r="H42" s="173">
        <v>26.9</v>
      </c>
      <c r="I42" s="174">
        <v>367</v>
      </c>
      <c r="J42" s="174"/>
      <c r="K42" s="174"/>
      <c r="L42" s="175"/>
      <c r="M42" s="173" t="s">
        <v>278</v>
      </c>
      <c r="N42" s="174" t="s">
        <v>317</v>
      </c>
      <c r="O42" s="174" t="s">
        <v>338</v>
      </c>
      <c r="P42" s="174" t="s">
        <v>356</v>
      </c>
      <c r="Q42" s="174" t="s">
        <v>274</v>
      </c>
      <c r="R42" s="174" t="s">
        <v>274</v>
      </c>
      <c r="S42" s="174" t="s">
        <v>261</v>
      </c>
      <c r="T42" s="175" t="s">
        <v>339</v>
      </c>
      <c r="U42" s="209" t="s">
        <v>332</v>
      </c>
      <c r="V42" s="210"/>
      <c r="W42" s="211"/>
    </row>
    <row r="43" spans="2:23" s="101" customFormat="1">
      <c r="B43" s="236" t="s">
        <v>361</v>
      </c>
      <c r="C43" s="237"/>
      <c r="D43" s="238"/>
      <c r="E43" s="239">
        <v>-2.4375570192932998</v>
      </c>
      <c r="F43" s="239"/>
      <c r="G43" s="191">
        <v>34.854015000164502</v>
      </c>
      <c r="H43" s="173">
        <v>28.5</v>
      </c>
      <c r="I43" s="174">
        <v>336</v>
      </c>
      <c r="J43" s="174"/>
      <c r="K43" s="174"/>
      <c r="L43" s="175"/>
      <c r="M43" s="173" t="s">
        <v>278</v>
      </c>
      <c r="N43" s="174" t="s">
        <v>317</v>
      </c>
      <c r="O43" s="174" t="s">
        <v>338</v>
      </c>
      <c r="P43" s="174" t="s">
        <v>356</v>
      </c>
      <c r="Q43" s="174" t="s">
        <v>274</v>
      </c>
      <c r="R43" s="174" t="s">
        <v>274</v>
      </c>
      <c r="S43" s="174" t="s">
        <v>261</v>
      </c>
      <c r="T43" s="175" t="s">
        <v>339</v>
      </c>
      <c r="U43" s="209" t="s">
        <v>331</v>
      </c>
      <c r="V43" s="210"/>
      <c r="W43" s="211"/>
    </row>
    <row r="44" spans="2:23" s="101" customFormat="1">
      <c r="B44" s="236" t="s">
        <v>357</v>
      </c>
      <c r="C44" s="237"/>
      <c r="D44" s="238"/>
      <c r="E44" s="239">
        <v>-2.4360930360853601</v>
      </c>
      <c r="F44" s="239"/>
      <c r="G44" s="191">
        <v>34.853644017130101</v>
      </c>
      <c r="H44" s="173">
        <v>25.9</v>
      </c>
      <c r="I44" s="174">
        <v>370</v>
      </c>
      <c r="J44" s="174"/>
      <c r="K44" s="174"/>
      <c r="L44" s="175"/>
      <c r="M44" s="173" t="s">
        <v>278</v>
      </c>
      <c r="N44" s="174" t="s">
        <v>317</v>
      </c>
      <c r="O44" s="174" t="s">
        <v>338</v>
      </c>
      <c r="P44" s="174" t="s">
        <v>356</v>
      </c>
      <c r="Q44" s="174" t="s">
        <v>274</v>
      </c>
      <c r="R44" s="174" t="s">
        <v>274</v>
      </c>
      <c r="S44" s="174" t="s">
        <v>261</v>
      </c>
      <c r="T44" s="175" t="s">
        <v>339</v>
      </c>
      <c r="U44" s="209" t="s">
        <v>333</v>
      </c>
      <c r="V44" s="210"/>
      <c r="W44" s="211"/>
    </row>
    <row r="45" spans="2:23" s="101" customFormat="1">
      <c r="B45" s="236" t="s">
        <v>358</v>
      </c>
      <c r="C45" s="237"/>
      <c r="D45" s="238"/>
      <c r="E45" s="239">
        <v>-2.4360300041735101</v>
      </c>
      <c r="F45" s="239"/>
      <c r="G45" s="191">
        <v>34.853378981351803</v>
      </c>
      <c r="H45" s="173">
        <v>27.9</v>
      </c>
      <c r="I45" s="174">
        <v>369</v>
      </c>
      <c r="J45" s="174"/>
      <c r="K45" s="174"/>
      <c r="L45" s="175"/>
      <c r="M45" s="173" t="s">
        <v>278</v>
      </c>
      <c r="N45" s="174" t="s">
        <v>317</v>
      </c>
      <c r="O45" s="174" t="s">
        <v>338</v>
      </c>
      <c r="P45" s="174" t="s">
        <v>356</v>
      </c>
      <c r="Q45" s="174" t="s">
        <v>274</v>
      </c>
      <c r="R45" s="174" t="s">
        <v>274</v>
      </c>
      <c r="S45" s="174" t="s">
        <v>309</v>
      </c>
      <c r="T45" s="175" t="s">
        <v>281</v>
      </c>
      <c r="U45" s="209" t="s">
        <v>334</v>
      </c>
      <c r="V45" s="210"/>
      <c r="W45" s="211"/>
    </row>
    <row r="46" spans="2:23" s="101" customFormat="1">
      <c r="B46" s="236" t="s">
        <v>362</v>
      </c>
      <c r="C46" s="237"/>
      <c r="D46" s="238"/>
      <c r="E46" s="239">
        <v>-2.4372130259999998</v>
      </c>
      <c r="F46" s="239"/>
      <c r="G46" s="191">
        <v>34.854266959999997</v>
      </c>
      <c r="H46" s="173">
        <v>31.1</v>
      </c>
      <c r="I46" s="174">
        <v>195</v>
      </c>
      <c r="J46" s="208" t="s">
        <v>365</v>
      </c>
      <c r="K46" s="208" t="s">
        <v>365</v>
      </c>
      <c r="L46" s="208" t="s">
        <v>365</v>
      </c>
      <c r="M46" s="173" t="s">
        <v>256</v>
      </c>
      <c r="N46" s="174" t="s">
        <v>317</v>
      </c>
      <c r="O46" s="174" t="s">
        <v>338</v>
      </c>
      <c r="P46" s="174" t="s">
        <v>356</v>
      </c>
      <c r="Q46" s="174" t="s">
        <v>274</v>
      </c>
      <c r="R46" s="174" t="s">
        <v>274</v>
      </c>
      <c r="S46" s="174" t="s">
        <v>261</v>
      </c>
      <c r="T46" s="175" t="s">
        <v>339</v>
      </c>
      <c r="U46" s="209" t="s">
        <v>336</v>
      </c>
      <c r="V46" s="210"/>
      <c r="W46" s="211"/>
    </row>
    <row r="47" spans="2:23" s="101" customFormat="1">
      <c r="B47" s="236" t="s">
        <v>363</v>
      </c>
      <c r="C47" s="237"/>
      <c r="D47" s="238"/>
      <c r="E47" s="239">
        <v>-2.4365259610000001</v>
      </c>
      <c r="F47" s="239"/>
      <c r="G47" s="191">
        <v>34.853856</v>
      </c>
      <c r="H47" s="173">
        <v>31.4</v>
      </c>
      <c r="I47" s="174">
        <v>211</v>
      </c>
      <c r="J47" s="174"/>
      <c r="K47" s="174"/>
      <c r="L47" s="175"/>
      <c r="M47" s="173" t="s">
        <v>256</v>
      </c>
      <c r="N47" s="174" t="s">
        <v>317</v>
      </c>
      <c r="O47" s="174" t="s">
        <v>338</v>
      </c>
      <c r="P47" s="174" t="s">
        <v>356</v>
      </c>
      <c r="Q47" s="174" t="s">
        <v>274</v>
      </c>
      <c r="R47" s="174" t="s">
        <v>274</v>
      </c>
      <c r="S47" s="174" t="s">
        <v>261</v>
      </c>
      <c r="T47" s="175" t="s">
        <v>339</v>
      </c>
      <c r="U47" s="209" t="s">
        <v>349</v>
      </c>
      <c r="V47" s="210"/>
      <c r="W47" s="211"/>
    </row>
    <row r="48" spans="2:23" s="101" customFormat="1" ht="15" thickBot="1">
      <c r="B48" s="246" t="s">
        <v>364</v>
      </c>
      <c r="C48" s="247"/>
      <c r="D48" s="248"/>
      <c r="E48" s="239">
        <v>-2.4365689609999999</v>
      </c>
      <c r="F48" s="239"/>
      <c r="G48" s="191">
        <v>34.854157999999998</v>
      </c>
      <c r="H48" s="176">
        <v>28.6</v>
      </c>
      <c r="I48" s="177">
        <v>223</v>
      </c>
      <c r="J48" s="177"/>
      <c r="K48" s="177"/>
      <c r="L48" s="178"/>
      <c r="M48" s="176" t="s">
        <v>256</v>
      </c>
      <c r="N48" s="177" t="s">
        <v>317</v>
      </c>
      <c r="O48" s="174" t="s">
        <v>338</v>
      </c>
      <c r="P48" s="174" t="s">
        <v>356</v>
      </c>
      <c r="Q48" s="177" t="s">
        <v>274</v>
      </c>
      <c r="R48" s="177" t="s">
        <v>274</v>
      </c>
      <c r="S48" s="177" t="s">
        <v>261</v>
      </c>
      <c r="T48" s="175" t="s">
        <v>339</v>
      </c>
      <c r="U48" s="209" t="s">
        <v>335</v>
      </c>
      <c r="V48" s="210"/>
      <c r="W48" s="211"/>
    </row>
    <row r="49" spans="1:24" s="101" customFormat="1">
      <c r="B49" s="186"/>
      <c r="C49" s="186"/>
      <c r="D49" s="186"/>
      <c r="E49" s="187"/>
      <c r="F49" s="187"/>
      <c r="G49" s="190"/>
      <c r="H49" s="174"/>
      <c r="I49" s="174"/>
      <c r="J49" s="174"/>
      <c r="K49" s="174"/>
      <c r="L49" s="174"/>
      <c r="M49" s="174"/>
      <c r="N49" s="174"/>
      <c r="O49" s="174"/>
      <c r="P49" s="174"/>
      <c r="Q49" s="174"/>
      <c r="R49" s="174"/>
      <c r="S49" s="174"/>
      <c r="T49" s="174"/>
    </row>
    <row r="50" spans="1:24" s="101" customFormat="1">
      <c r="B50" s="114" t="s">
        <v>36</v>
      </c>
      <c r="G50" s="115"/>
    </row>
    <row r="51" spans="1:24" s="101" customFormat="1">
      <c r="B51" s="114"/>
      <c r="F51" s="115"/>
      <c r="G51" s="115"/>
    </row>
    <row r="52" spans="1:24" s="101" customFormat="1" ht="15" thickBot="1">
      <c r="B52" s="114" t="s">
        <v>37</v>
      </c>
      <c r="F52" s="115"/>
      <c r="G52" s="115"/>
      <c r="H52" s="115"/>
      <c r="J52" s="116"/>
      <c r="K52" s="117"/>
      <c r="L52" s="117"/>
    </row>
    <row r="53" spans="1:24" s="91" customFormat="1" ht="15" thickBot="1">
      <c r="B53" s="240" t="s">
        <v>38</v>
      </c>
      <c r="C53" s="241"/>
      <c r="D53" s="241"/>
      <c r="E53" s="241"/>
      <c r="F53" s="249" t="s">
        <v>32</v>
      </c>
      <c r="G53" s="250"/>
      <c r="H53" s="250"/>
      <c r="I53" s="250"/>
      <c r="J53" s="250"/>
      <c r="K53" s="251"/>
    </row>
    <row r="54" spans="1:24" s="91" customFormat="1">
      <c r="B54" s="242" t="s">
        <v>39</v>
      </c>
      <c r="C54" s="243"/>
      <c r="D54" s="243"/>
      <c r="E54" s="243"/>
      <c r="F54" s="252" t="s">
        <v>244</v>
      </c>
      <c r="G54" s="253"/>
      <c r="H54" s="253"/>
      <c r="I54" s="253"/>
      <c r="J54" s="253"/>
      <c r="K54" s="254"/>
    </row>
    <row r="55" spans="1:24" s="91" customFormat="1" ht="15" thickBot="1">
      <c r="B55" s="244" t="s">
        <v>44</v>
      </c>
      <c r="C55" s="245"/>
      <c r="D55" s="245"/>
      <c r="E55" s="245"/>
      <c r="F55" s="233" t="s">
        <v>245</v>
      </c>
      <c r="G55" s="234"/>
      <c r="H55" s="234"/>
      <c r="I55" s="234"/>
      <c r="J55" s="234"/>
      <c r="K55" s="235"/>
    </row>
    <row r="56" spans="1:24" s="91" customFormat="1">
      <c r="B56" s="114" t="s">
        <v>40</v>
      </c>
      <c r="C56" s="101"/>
      <c r="E56" s="97"/>
      <c r="J56" s="97"/>
      <c r="K56" s="98"/>
      <c r="L56" s="98"/>
    </row>
    <row r="57" spans="1:24">
      <c r="F57" s="118"/>
      <c r="H57" s="118"/>
      <c r="I57" s="118"/>
      <c r="J57" s="118"/>
      <c r="K57" s="118"/>
      <c r="L57" s="118"/>
      <c r="M57" s="118"/>
      <c r="O57" s="76"/>
      <c r="P57" s="76"/>
      <c r="Q57" s="76"/>
      <c r="R57" s="76"/>
      <c r="S57" s="76"/>
      <c r="T57" s="76"/>
      <c r="U57" s="76"/>
    </row>
    <row r="58" spans="1:24">
      <c r="F58" s="118"/>
      <c r="H58" s="118"/>
      <c r="I58" s="118"/>
      <c r="J58" s="118"/>
      <c r="K58" s="118"/>
      <c r="L58" s="118"/>
      <c r="M58" s="76"/>
      <c r="O58" s="76"/>
      <c r="P58" s="76"/>
      <c r="Q58" s="76"/>
      <c r="R58" s="76"/>
      <c r="S58" s="76"/>
      <c r="T58" s="76"/>
      <c r="U58" s="76"/>
    </row>
    <row r="59" spans="1:24" s="91" customFormat="1" ht="15" thickBot="1">
      <c r="B59" s="119" t="s">
        <v>41</v>
      </c>
      <c r="E59" s="97"/>
      <c r="J59" s="97"/>
      <c r="K59" s="98"/>
      <c r="L59" s="98"/>
      <c r="V59" s="212" t="s">
        <v>330</v>
      </c>
      <c r="W59" s="212"/>
      <c r="X59" s="212"/>
    </row>
    <row r="60" spans="1:24" s="120" customFormat="1" ht="42" customHeight="1" thickBot="1">
      <c r="A60" s="130"/>
      <c r="B60" s="70" t="s">
        <v>42</v>
      </c>
      <c r="C60" s="71" t="s">
        <v>43</v>
      </c>
      <c r="D60" s="72" t="s">
        <v>44</v>
      </c>
      <c r="E60" s="71" t="s">
        <v>45</v>
      </c>
      <c r="F60" s="73" t="s">
        <v>46</v>
      </c>
      <c r="G60" s="74" t="s">
        <v>47</v>
      </c>
      <c r="H60" s="74" t="s">
        <v>48</v>
      </c>
      <c r="I60" s="74" t="s">
        <v>49</v>
      </c>
      <c r="J60" s="74" t="s">
        <v>50</v>
      </c>
      <c r="K60" s="73" t="s">
        <v>51</v>
      </c>
      <c r="L60" s="75" t="s">
        <v>307</v>
      </c>
      <c r="M60" s="75" t="s">
        <v>308</v>
      </c>
      <c r="N60" s="71" t="s">
        <v>54</v>
      </c>
      <c r="O60" s="71" t="s">
        <v>55</v>
      </c>
      <c r="P60" s="180" t="s">
        <v>319</v>
      </c>
      <c r="Q60" s="180" t="s">
        <v>320</v>
      </c>
      <c r="R60" s="180" t="s">
        <v>324</v>
      </c>
      <c r="S60" s="180" t="s">
        <v>325</v>
      </c>
      <c r="T60" s="180" t="s">
        <v>60</v>
      </c>
      <c r="U60" s="179" t="s">
        <v>61</v>
      </c>
      <c r="V60" s="196" t="s">
        <v>350</v>
      </c>
      <c r="W60" s="196" t="s">
        <v>351</v>
      </c>
      <c r="X60" s="196" t="s">
        <v>354</v>
      </c>
    </row>
    <row r="61" spans="1:24" s="125" customFormat="1" ht="15">
      <c r="B61" s="121">
        <v>1</v>
      </c>
      <c r="C61" s="122" t="s">
        <v>341</v>
      </c>
      <c r="D61" s="122" t="s">
        <v>39</v>
      </c>
      <c r="E61" s="122">
        <v>1</v>
      </c>
      <c r="F61" s="123">
        <v>42507</v>
      </c>
      <c r="G61" s="194">
        <v>2.056</v>
      </c>
      <c r="H61" s="196">
        <v>2.052</v>
      </c>
      <c r="I61" s="124">
        <f>IF(G61&gt;0,(G61*FcorrGreen-(Wcordandbag+Wlabel)),"")</f>
        <v>1.8062</v>
      </c>
      <c r="J61" s="124">
        <f>IF(H61&gt;0,(H61*FcorrRed-(Wcordandbag+Wlabel)),"")</f>
        <v>1.8022</v>
      </c>
      <c r="K61" s="123">
        <v>42557</v>
      </c>
      <c r="L61" s="194">
        <v>0.54300000000000004</v>
      </c>
      <c r="M61" s="194">
        <v>0.152</v>
      </c>
      <c r="N61" s="181">
        <f t="shared" ref="N61:O68" si="0">IF(L61&gt;0,L61-(Wcordandbag),"")</f>
        <v>0.39240000000000003</v>
      </c>
      <c r="O61" s="181">
        <f t="shared" si="0"/>
        <v>1.3999999999999846E-3</v>
      </c>
      <c r="P61" s="181">
        <f t="shared" ref="P61:P124" si="1">1-FINAL_WEIGHT_GREEN/INITIAL_WEIGHT_GREEN</f>
        <v>0.78274831137194112</v>
      </c>
      <c r="Q61" s="181">
        <f t="shared" ref="Q61:Q124" si="2">Hr*(1-S)</f>
        <v>0.51315566256212775</v>
      </c>
      <c r="R61" s="181">
        <f>FINAL_WEIGHT_RED/INITIAL_WEIGHT_RED</f>
        <v>7.7682832094106346E-4</v>
      </c>
      <c r="S61" s="181">
        <f>IF(NOT(Recovery_date=""),Recovery_date-DATE_OF_BURIAL,"")</f>
        <v>50</v>
      </c>
      <c r="T61" s="181">
        <f>1-(ag/Hg)</f>
        <v>7.0370176517884575E-2</v>
      </c>
      <c r="U61" s="182"/>
      <c r="V61" t="s">
        <v>352</v>
      </c>
      <c r="W61" t="s">
        <v>352</v>
      </c>
      <c r="X61"/>
    </row>
    <row r="62" spans="1:24" s="125" customFormat="1" ht="15">
      <c r="B62" s="121">
        <v>2</v>
      </c>
      <c r="C62" s="122" t="s">
        <v>341</v>
      </c>
      <c r="D62" s="122" t="s">
        <v>39</v>
      </c>
      <c r="E62" s="122">
        <v>2</v>
      </c>
      <c r="F62" s="123">
        <v>42507</v>
      </c>
      <c r="G62" s="194">
        <v>2.0499999999999998</v>
      </c>
      <c r="H62" s="196">
        <v>2.0720000000000001</v>
      </c>
      <c r="I62" s="124">
        <f>IF(G62&gt;0,(G62*FcorrGreen-(Wcordandbag+Wlabel)),"")</f>
        <v>1.8001999999999998</v>
      </c>
      <c r="J62" s="124">
        <f>IF(H62&gt;0,(H62*FcorrRed-(Wcordandbag+Wlabel)),"")</f>
        <v>1.8222</v>
      </c>
      <c r="K62" s="123">
        <v>42557</v>
      </c>
      <c r="L62" s="194">
        <v>0.72099999999999997</v>
      </c>
      <c r="M62" s="194">
        <v>0.13400000000000001</v>
      </c>
      <c r="N62" s="181">
        <f t="shared" si="0"/>
        <v>0.57040000000000002</v>
      </c>
      <c r="O62" s="181">
        <f t="shared" si="0"/>
        <v>-1.6600000000000004E-2</v>
      </c>
      <c r="P62" s="181">
        <f t="shared" si="1"/>
        <v>0.68314631707588047</v>
      </c>
      <c r="Q62" s="181">
        <f t="shared" si="2"/>
        <v>0.44785839314238252</v>
      </c>
      <c r="R62" s="181">
        <f t="shared" ref="R62:R124" si="3">FINAL_WEIGHT_RED/INITIAL_WEIGHT_RED</f>
        <v>-9.1098671935023624E-3</v>
      </c>
      <c r="S62" s="181">
        <f t="shared" ref="S62:S92" si="4">IF(NOT(Recovery_date=""),Recovery_date-DATE_OF_BURIAL,"")</f>
        <v>50</v>
      </c>
      <c r="T62" s="181">
        <f t="shared" ref="T62:T92" si="5">1-(ag/Hg)</f>
        <v>0.18866233126379983</v>
      </c>
      <c r="U62" s="182"/>
      <c r="V62" t="s">
        <v>352</v>
      </c>
      <c r="W62" t="s">
        <v>352</v>
      </c>
      <c r="X62"/>
    </row>
    <row r="63" spans="1:24" s="125" customFormat="1" ht="15">
      <c r="B63" s="121">
        <v>3</v>
      </c>
      <c r="C63" s="122" t="s">
        <v>341</v>
      </c>
      <c r="D63" s="122" t="s">
        <v>39</v>
      </c>
      <c r="E63" s="122">
        <v>3</v>
      </c>
      <c r="F63" s="123">
        <v>42507</v>
      </c>
      <c r="G63" s="194">
        <v>2.0939999999999999</v>
      </c>
      <c r="H63" s="196">
        <v>2.0640000000000001</v>
      </c>
      <c r="I63" s="124">
        <f>IF(G63&gt;0,(G63*FcorrGreen-(Wcordandbag+Wlabel)),"")</f>
        <v>1.8441999999999998</v>
      </c>
      <c r="J63" s="124">
        <f>IF(H63&gt;0,(H63*FcorrRed-(Wcordandbag+Wlabel)),"")</f>
        <v>1.8142</v>
      </c>
      <c r="K63" s="123">
        <v>42557</v>
      </c>
      <c r="L63" s="194">
        <v>0.72</v>
      </c>
      <c r="M63" s="194">
        <v>0.223</v>
      </c>
      <c r="N63" s="181">
        <f t="shared" si="0"/>
        <v>0.56939999999999991</v>
      </c>
      <c r="O63" s="181">
        <f t="shared" si="0"/>
        <v>7.2399999999999992E-2</v>
      </c>
      <c r="P63" s="181">
        <f t="shared" si="1"/>
        <v>0.69124823771825183</v>
      </c>
      <c r="Q63" s="181">
        <f t="shared" si="2"/>
        <v>0.45316986605757131</v>
      </c>
      <c r="R63" s="181">
        <f t="shared" si="3"/>
        <v>3.9907397199867703E-2</v>
      </c>
      <c r="S63" s="181">
        <f t="shared" si="4"/>
        <v>50</v>
      </c>
      <c r="T63" s="181">
        <f t="shared" si="5"/>
        <v>0.17904009772179119</v>
      </c>
      <c r="U63" s="182"/>
      <c r="V63" t="s">
        <v>352</v>
      </c>
      <c r="W63" t="s">
        <v>352</v>
      </c>
      <c r="X63"/>
    </row>
    <row r="64" spans="1:24" ht="15">
      <c r="B64" s="121">
        <v>4</v>
      </c>
      <c r="C64" s="122" t="s">
        <v>342</v>
      </c>
      <c r="D64" s="122" t="s">
        <v>39</v>
      </c>
      <c r="E64" s="122">
        <v>1</v>
      </c>
      <c r="F64" s="123">
        <v>42507</v>
      </c>
      <c r="G64" s="194">
        <v>2.0070000000000001</v>
      </c>
      <c r="H64" s="196">
        <v>2.08</v>
      </c>
      <c r="I64" s="124">
        <f>IF(G64&gt;0,(G64*FcorrGreen-(Wcordandbag+Wlabel)),"")</f>
        <v>1.7572000000000001</v>
      </c>
      <c r="J64" s="124">
        <f>IF(H64&gt;0,(H64*FcorrRed-(Wcordandbag+Wlabel)),"")</f>
        <v>1.8302</v>
      </c>
      <c r="K64" s="123">
        <v>42557</v>
      </c>
      <c r="L64" s="194">
        <v>0.79100000000000004</v>
      </c>
      <c r="M64" s="194">
        <v>1.728</v>
      </c>
      <c r="N64" s="181">
        <f t="shared" si="0"/>
        <v>0.64040000000000008</v>
      </c>
      <c r="O64" s="181">
        <f t="shared" si="0"/>
        <v>1.5773999999999999</v>
      </c>
      <c r="P64" s="181">
        <f t="shared" si="1"/>
        <v>0.63555656726610521</v>
      </c>
      <c r="Q64" s="181">
        <f t="shared" si="2"/>
        <v>0.41665941226946568</v>
      </c>
      <c r="R64" s="181">
        <f t="shared" si="3"/>
        <v>0.86187301934214833</v>
      </c>
      <c r="S64" s="181">
        <f t="shared" si="4"/>
        <v>50</v>
      </c>
      <c r="T64" s="181">
        <f>1-(ag/Hg)</f>
        <v>0.24518222414951873</v>
      </c>
      <c r="U64" s="182">
        <f t="shared" ref="U64:U92" si="6">LN(ar/(Wt-(1-ar)))/t</f>
        <v>8.0546925461362114E-3</v>
      </c>
      <c r="V64" t="s">
        <v>352</v>
      </c>
      <c r="W64" t="s">
        <v>352</v>
      </c>
      <c r="X64"/>
    </row>
    <row r="65" spans="2:24" ht="15">
      <c r="B65" s="121">
        <v>5</v>
      </c>
      <c r="C65" s="122" t="s">
        <v>342</v>
      </c>
      <c r="D65" s="122" t="s">
        <v>39</v>
      </c>
      <c r="E65" s="122">
        <v>2</v>
      </c>
      <c r="F65" s="123">
        <v>42507</v>
      </c>
      <c r="G65" s="194">
        <v>2.1320000000000001</v>
      </c>
      <c r="H65" s="196">
        <v>2.0550000000000002</v>
      </c>
      <c r="I65" s="124">
        <f t="shared" ref="I65:I128" si="7">IF(G65&gt;0,(G65*FcorrGreen-(Wcordandbag+Wlabel)),"")</f>
        <v>1.8822000000000001</v>
      </c>
      <c r="J65" s="124">
        <f t="shared" ref="J65:J128" si="8">IF(H65&gt;0,(H65*FcorrRed-(Wcordandbag+Wlabel)),"")</f>
        <v>1.8052000000000001</v>
      </c>
      <c r="K65" s="123">
        <v>42557</v>
      </c>
      <c r="L65" s="194">
        <v>0.88500000000000001</v>
      </c>
      <c r="M65" s="194">
        <v>1.7490000000000001</v>
      </c>
      <c r="N65" s="181">
        <f t="shared" si="0"/>
        <v>0.73439999999999994</v>
      </c>
      <c r="O65" s="181">
        <f t="shared" si="0"/>
        <v>1.5984</v>
      </c>
      <c r="P65" s="181">
        <f t="shared" si="1"/>
        <v>0.60981829773669116</v>
      </c>
      <c r="Q65" s="181">
        <f t="shared" si="2"/>
        <v>0.39978586739982608</v>
      </c>
      <c r="R65" s="181">
        <f t="shared" si="3"/>
        <v>0.88544205628185235</v>
      </c>
      <c r="S65" s="181">
        <f t="shared" si="4"/>
        <v>50</v>
      </c>
      <c r="T65" s="181">
        <f t="shared" si="5"/>
        <v>0.27575024021770644</v>
      </c>
      <c r="U65" s="182">
        <f t="shared" si="6"/>
        <v>6.7528095879366111E-3</v>
      </c>
      <c r="V65" t="s">
        <v>353</v>
      </c>
      <c r="W65" t="s">
        <v>353</v>
      </c>
      <c r="X65"/>
    </row>
    <row r="66" spans="2:24" ht="15">
      <c r="B66" s="121">
        <v>6</v>
      </c>
      <c r="C66" s="122" t="s">
        <v>342</v>
      </c>
      <c r="D66" s="122" t="s">
        <v>39</v>
      </c>
      <c r="E66" s="122">
        <v>3</v>
      </c>
      <c r="F66" s="123">
        <v>42507</v>
      </c>
      <c r="G66" s="194">
        <v>2.0939999999999999</v>
      </c>
      <c r="H66" s="196">
        <v>2.0430000000000001</v>
      </c>
      <c r="I66" s="124">
        <f t="shared" si="7"/>
        <v>1.8441999999999998</v>
      </c>
      <c r="J66" s="124">
        <f t="shared" si="8"/>
        <v>1.7932000000000001</v>
      </c>
      <c r="K66" s="123">
        <v>42557</v>
      </c>
      <c r="L66" s="194">
        <v>0.89700000000000002</v>
      </c>
      <c r="M66" s="194">
        <v>1.7130000000000001</v>
      </c>
      <c r="N66" s="181">
        <f t="shared" si="0"/>
        <v>0.74639999999999995</v>
      </c>
      <c r="O66" s="181">
        <f t="shared" si="0"/>
        <v>1.5624</v>
      </c>
      <c r="P66" s="181">
        <f t="shared" si="1"/>
        <v>0.59527166250948915</v>
      </c>
      <c r="Q66" s="181">
        <f t="shared" si="2"/>
        <v>0.39024935594446325</v>
      </c>
      <c r="R66" s="181">
        <f t="shared" si="3"/>
        <v>0.87129154583983937</v>
      </c>
      <c r="S66" s="181">
        <f t="shared" si="4"/>
        <v>50</v>
      </c>
      <c r="T66" s="181">
        <f t="shared" si="5"/>
        <v>0.29302652908611737</v>
      </c>
      <c r="U66" s="182">
        <f t="shared" si="6"/>
        <v>8.0039045115343922E-3</v>
      </c>
      <c r="V66" t="s">
        <v>353</v>
      </c>
      <c r="W66" t="s">
        <v>353</v>
      </c>
      <c r="X66"/>
    </row>
    <row r="67" spans="2:24" ht="15">
      <c r="B67" s="121">
        <v>7</v>
      </c>
      <c r="C67" s="122" t="s">
        <v>343</v>
      </c>
      <c r="D67" s="122" t="s">
        <v>39</v>
      </c>
      <c r="E67" s="122">
        <v>1</v>
      </c>
      <c r="F67" s="123">
        <v>42507</v>
      </c>
      <c r="G67" s="194">
        <v>2.17</v>
      </c>
      <c r="H67" s="194">
        <v>2.0379999999999998</v>
      </c>
      <c r="I67" s="124">
        <f t="shared" si="7"/>
        <v>1.9201999999999999</v>
      </c>
      <c r="J67" s="124">
        <f t="shared" si="8"/>
        <v>1.7881999999999998</v>
      </c>
      <c r="K67" s="123">
        <v>42557</v>
      </c>
      <c r="L67" s="198">
        <v>0.85699999999999998</v>
      </c>
      <c r="M67" s="198">
        <v>1.7330000000000001</v>
      </c>
      <c r="N67" s="181">
        <f t="shared" si="0"/>
        <v>0.70639999999999992</v>
      </c>
      <c r="O67" s="181">
        <f t="shared" si="0"/>
        <v>1.5824</v>
      </c>
      <c r="P67" s="181">
        <f t="shared" si="1"/>
        <v>0.63212165399437559</v>
      </c>
      <c r="Q67" s="181">
        <f t="shared" si="2"/>
        <v>0.41440754513645528</v>
      </c>
      <c r="R67" s="181">
        <f t="shared" si="3"/>
        <v>0.8849122022145175</v>
      </c>
      <c r="S67" s="181">
        <f t="shared" si="4"/>
        <v>50</v>
      </c>
      <c r="T67" s="181">
        <f t="shared" si="5"/>
        <v>0.24926169359337813</v>
      </c>
      <c r="U67" s="182">
        <f t="shared" si="6"/>
        <v>6.5067501404000019E-3</v>
      </c>
      <c r="V67" t="s">
        <v>352</v>
      </c>
      <c r="W67" t="s">
        <v>353</v>
      </c>
      <c r="X67"/>
    </row>
    <row r="68" spans="2:24" ht="15">
      <c r="B68" s="199">
        <v>8</v>
      </c>
      <c r="C68" s="200" t="s">
        <v>344</v>
      </c>
      <c r="D68" s="199" t="s">
        <v>39</v>
      </c>
      <c r="E68" s="200">
        <v>1</v>
      </c>
      <c r="F68" s="201">
        <v>42507</v>
      </c>
      <c r="G68" s="189">
        <v>2.1070000000000002</v>
      </c>
      <c r="H68" s="189">
        <v>2.0569999999999999</v>
      </c>
      <c r="I68" s="202">
        <f t="shared" si="7"/>
        <v>1.8572000000000002</v>
      </c>
      <c r="J68" s="202">
        <f t="shared" si="8"/>
        <v>1.8071999999999999</v>
      </c>
      <c r="K68" s="201">
        <v>42557</v>
      </c>
      <c r="L68" s="189">
        <v>0.81799999999999995</v>
      </c>
      <c r="M68" s="189">
        <v>1.718</v>
      </c>
      <c r="N68" s="203">
        <f t="shared" si="0"/>
        <v>0.66739999999999999</v>
      </c>
      <c r="O68" s="203">
        <f t="shared" si="0"/>
        <v>1.5673999999999999</v>
      </c>
      <c r="P68" s="203">
        <f t="shared" si="1"/>
        <v>0.6406418264053414</v>
      </c>
      <c r="Q68" s="203">
        <f t="shared" si="2"/>
        <v>0.41999321636074644</v>
      </c>
      <c r="R68" s="203">
        <f t="shared" si="3"/>
        <v>0.86730854360336429</v>
      </c>
      <c r="S68" s="203">
        <f t="shared" si="4"/>
        <v>50</v>
      </c>
      <c r="T68" s="203">
        <f t="shared" si="5"/>
        <v>0.23914272398415504</v>
      </c>
      <c r="U68" s="204">
        <f t="shared" si="6"/>
        <v>7.5941093556537295E-3</v>
      </c>
      <c r="V68" s="205" t="s">
        <v>353</v>
      </c>
      <c r="W68" s="205" t="s">
        <v>353</v>
      </c>
      <c r="X68" s="205" t="s">
        <v>355</v>
      </c>
    </row>
    <row r="69" spans="2:24" ht="15">
      <c r="B69" s="121">
        <v>9</v>
      </c>
      <c r="C69" s="197" t="s">
        <v>344</v>
      </c>
      <c r="D69" s="122" t="s">
        <v>39</v>
      </c>
      <c r="E69" s="197">
        <v>2</v>
      </c>
      <c r="F69" s="123">
        <v>42507</v>
      </c>
      <c r="G69" s="194">
        <v>2.0960000000000001</v>
      </c>
      <c r="H69" s="194">
        <v>2.0699999999999998</v>
      </c>
      <c r="I69" s="124">
        <f t="shared" si="7"/>
        <v>1.8462000000000001</v>
      </c>
      <c r="J69" s="124">
        <f t="shared" si="8"/>
        <v>1.8201999999999998</v>
      </c>
      <c r="K69" s="123">
        <v>42557</v>
      </c>
      <c r="L69" s="198">
        <v>0.75</v>
      </c>
      <c r="M69" s="198">
        <v>1.665</v>
      </c>
      <c r="N69" s="181">
        <f t="shared" ref="N69:N76" si="9">IF(L69&gt;0,L69-(Wcordandbag),"")</f>
        <v>0.59939999999999993</v>
      </c>
      <c r="O69" s="181">
        <f t="shared" ref="O69:O76" si="10">IF(M69&gt;0,M69-(Wcordandbag),"")</f>
        <v>1.5144</v>
      </c>
      <c r="P69" s="181">
        <f t="shared" si="1"/>
        <v>0.67533311667208329</v>
      </c>
      <c r="Q69" s="181">
        <f t="shared" si="2"/>
        <v>0.44273620000355107</v>
      </c>
      <c r="R69" s="181">
        <f t="shared" si="3"/>
        <v>0.83199648390286784</v>
      </c>
      <c r="S69" s="181">
        <f t="shared" si="4"/>
        <v>50</v>
      </c>
      <c r="T69" s="181">
        <f t="shared" si="5"/>
        <v>0.19794166666023361</v>
      </c>
      <c r="U69" s="182">
        <f t="shared" si="6"/>
        <v>9.5435108192970467E-3</v>
      </c>
      <c r="V69" t="s">
        <v>353</v>
      </c>
      <c r="W69" t="s">
        <v>353</v>
      </c>
      <c r="X69"/>
    </row>
    <row r="70" spans="2:24" ht="15">
      <c r="B70" s="121">
        <v>10</v>
      </c>
      <c r="C70" s="197" t="s">
        <v>344</v>
      </c>
      <c r="D70" s="122" t="s">
        <v>39</v>
      </c>
      <c r="E70" s="197">
        <v>3</v>
      </c>
      <c r="F70" s="123">
        <v>42507</v>
      </c>
      <c r="G70" s="194">
        <v>2.069</v>
      </c>
      <c r="H70" s="196">
        <v>2.0550000000000002</v>
      </c>
      <c r="I70" s="124">
        <f t="shared" si="7"/>
        <v>1.8191999999999999</v>
      </c>
      <c r="J70" s="124">
        <f t="shared" si="8"/>
        <v>1.8052000000000001</v>
      </c>
      <c r="K70" s="123">
        <v>42557</v>
      </c>
      <c r="L70" s="194">
        <v>0.76500000000000001</v>
      </c>
      <c r="M70" s="194">
        <v>1.7110000000000001</v>
      </c>
      <c r="N70" s="181">
        <f t="shared" si="9"/>
        <v>0.61440000000000006</v>
      </c>
      <c r="O70" s="181">
        <f t="shared" si="10"/>
        <v>1.5604</v>
      </c>
      <c r="P70" s="181">
        <f t="shared" si="1"/>
        <v>0.66226912928759885</v>
      </c>
      <c r="Q70" s="181">
        <f t="shared" si="2"/>
        <v>0.43417168570873466</v>
      </c>
      <c r="R70" s="181">
        <f t="shared" si="3"/>
        <v>0.86439175714602257</v>
      </c>
      <c r="S70" s="181">
        <f t="shared" si="4"/>
        <v>50</v>
      </c>
      <c r="T70" s="181">
        <f t="shared" si="5"/>
        <v>0.21345709110736477</v>
      </c>
      <c r="U70" s="182">
        <f t="shared" si="6"/>
        <v>7.4891519187976988E-3</v>
      </c>
      <c r="V70" t="s">
        <v>353</v>
      </c>
      <c r="W70" t="s">
        <v>352</v>
      </c>
      <c r="X70" t="s">
        <v>374</v>
      </c>
    </row>
    <row r="71" spans="2:24" ht="15">
      <c r="B71" s="121">
        <v>11</v>
      </c>
      <c r="C71" s="197" t="s">
        <v>345</v>
      </c>
      <c r="D71" s="122" t="s">
        <v>39</v>
      </c>
      <c r="E71" s="197">
        <v>1</v>
      </c>
      <c r="F71" s="123">
        <v>42507</v>
      </c>
      <c r="G71" s="194">
        <v>2.157</v>
      </c>
      <c r="H71" s="196">
        <v>2.044</v>
      </c>
      <c r="I71" s="124">
        <f t="shared" si="7"/>
        <v>1.9072</v>
      </c>
      <c r="J71" s="124">
        <f t="shared" si="8"/>
        <v>1.7942</v>
      </c>
      <c r="K71" s="123">
        <v>42557</v>
      </c>
      <c r="L71" s="194">
        <v>0.8</v>
      </c>
      <c r="M71" s="194">
        <v>1.657</v>
      </c>
      <c r="N71" s="181">
        <f t="shared" si="9"/>
        <v>0.64939999999999998</v>
      </c>
      <c r="O71" s="181">
        <f t="shared" si="10"/>
        <v>1.5064</v>
      </c>
      <c r="P71" s="181">
        <f t="shared" si="1"/>
        <v>0.6595008389261745</v>
      </c>
      <c r="Q71" s="181">
        <f t="shared" si="2"/>
        <v>0.43235684452167261</v>
      </c>
      <c r="R71" s="181">
        <f t="shared" si="3"/>
        <v>0.83959424813287253</v>
      </c>
      <c r="S71" s="181">
        <f t="shared" si="4"/>
        <v>50</v>
      </c>
      <c r="T71" s="181">
        <f t="shared" si="5"/>
        <v>0.21674484688102791</v>
      </c>
      <c r="U71" s="182">
        <f t="shared" si="6"/>
        <v>9.2725806508701224E-3</v>
      </c>
      <c r="V71" t="s">
        <v>353</v>
      </c>
      <c r="W71" t="s">
        <v>352</v>
      </c>
      <c r="X71" t="s">
        <v>374</v>
      </c>
    </row>
    <row r="72" spans="2:24" ht="15">
      <c r="B72" s="121">
        <v>12</v>
      </c>
      <c r="C72" s="197" t="s">
        <v>345</v>
      </c>
      <c r="D72" s="122" t="s">
        <v>39</v>
      </c>
      <c r="E72" s="197">
        <v>2</v>
      </c>
      <c r="F72" s="123">
        <v>42507</v>
      </c>
      <c r="G72" s="194">
        <v>2.0840000000000001</v>
      </c>
      <c r="H72" s="196">
        <v>2.0070000000000001</v>
      </c>
      <c r="I72" s="124">
        <f t="shared" si="7"/>
        <v>1.8342000000000001</v>
      </c>
      <c r="J72" s="124">
        <f t="shared" si="8"/>
        <v>1.7572000000000001</v>
      </c>
      <c r="K72" s="123">
        <v>42557</v>
      </c>
      <c r="L72" s="194">
        <v>0.77500000000000002</v>
      </c>
      <c r="M72" s="194">
        <v>1.71</v>
      </c>
      <c r="N72" s="181">
        <f t="shared" si="9"/>
        <v>0.62440000000000007</v>
      </c>
      <c r="O72" s="181">
        <f t="shared" si="10"/>
        <v>1.5593999999999999</v>
      </c>
      <c r="P72" s="181">
        <f t="shared" si="1"/>
        <v>0.6595791080580089</v>
      </c>
      <c r="Q72" s="181">
        <f t="shared" si="2"/>
        <v>0.43240815635156882</v>
      </c>
      <c r="R72" s="181">
        <f t="shared" si="3"/>
        <v>0.88743455497382184</v>
      </c>
      <c r="S72" s="181">
        <f t="shared" si="4"/>
        <v>50</v>
      </c>
      <c r="T72" s="181">
        <f t="shared" si="5"/>
        <v>0.21665189066744783</v>
      </c>
      <c r="U72" s="182">
        <f t="shared" si="6"/>
        <v>6.030812014366109E-3</v>
      </c>
      <c r="V72" t="s">
        <v>353</v>
      </c>
      <c r="W72" t="s">
        <v>353</v>
      </c>
      <c r="X72"/>
    </row>
    <row r="73" spans="2:24" ht="15">
      <c r="B73" s="121">
        <v>13</v>
      </c>
      <c r="C73" s="197" t="s">
        <v>345</v>
      </c>
      <c r="D73" s="122" t="s">
        <v>39</v>
      </c>
      <c r="E73" s="197">
        <v>3</v>
      </c>
      <c r="F73" s="123">
        <v>42507</v>
      </c>
      <c r="G73" s="194">
        <v>1.98</v>
      </c>
      <c r="H73" s="196">
        <v>2.0350000000000001</v>
      </c>
      <c r="I73" s="124">
        <f t="shared" si="7"/>
        <v>1.7302</v>
      </c>
      <c r="J73" s="124">
        <f t="shared" si="8"/>
        <v>1.7852000000000001</v>
      </c>
      <c r="K73" s="123">
        <v>42557</v>
      </c>
      <c r="L73" s="194">
        <v>0.76100000000000001</v>
      </c>
      <c r="M73" s="194">
        <v>0.17</v>
      </c>
      <c r="N73" s="124">
        <f t="shared" si="9"/>
        <v>0.61040000000000005</v>
      </c>
      <c r="O73" s="124">
        <f t="shared" si="10"/>
        <v>1.9400000000000001E-2</v>
      </c>
      <c r="P73" s="124">
        <f t="shared" si="1"/>
        <v>0.64720841521211414</v>
      </c>
      <c r="Q73" s="124">
        <f t="shared" si="2"/>
        <v>0.42429815344072097</v>
      </c>
      <c r="R73" s="124">
        <f t="shared" si="3"/>
        <v>1.0867129733363208E-2</v>
      </c>
      <c r="S73" s="124">
        <f t="shared" si="4"/>
        <v>50</v>
      </c>
      <c r="T73" s="124">
        <f t="shared" si="5"/>
        <v>0.23134392492623024</v>
      </c>
      <c r="U73" s="125"/>
      <c r="V73" t="s">
        <v>353</v>
      </c>
      <c r="W73" t="s">
        <v>352</v>
      </c>
      <c r="X73"/>
    </row>
    <row r="74" spans="2:24" ht="15">
      <c r="B74" s="121">
        <v>14</v>
      </c>
      <c r="C74" s="197" t="s">
        <v>346</v>
      </c>
      <c r="D74" s="122" t="s">
        <v>39</v>
      </c>
      <c r="E74" s="197">
        <v>1</v>
      </c>
      <c r="F74" s="123">
        <v>42507</v>
      </c>
      <c r="G74" s="194">
        <v>2.2029999999999998</v>
      </c>
      <c r="H74" s="196">
        <v>2.0470000000000002</v>
      </c>
      <c r="I74" s="124">
        <f t="shared" si="7"/>
        <v>1.9531999999999998</v>
      </c>
      <c r="J74" s="124">
        <f t="shared" si="8"/>
        <v>1.7972000000000001</v>
      </c>
      <c r="K74" s="123">
        <v>42557</v>
      </c>
      <c r="L74" s="194">
        <v>0.77300000000000002</v>
      </c>
      <c r="M74" s="194">
        <v>0.17199999999999999</v>
      </c>
      <c r="N74" s="124">
        <f t="shared" si="9"/>
        <v>0.62240000000000006</v>
      </c>
      <c r="O74" s="124">
        <f t="shared" si="10"/>
        <v>2.1399999999999975E-2</v>
      </c>
      <c r="P74" s="124">
        <f t="shared" si="1"/>
        <v>0.68134343641204165</v>
      </c>
      <c r="Q74" s="124">
        <f t="shared" si="2"/>
        <v>0.44667645712523402</v>
      </c>
      <c r="R74" s="124">
        <f t="shared" si="3"/>
        <v>1.1907411529045167E-2</v>
      </c>
      <c r="S74" s="124">
        <f t="shared" si="4"/>
        <v>50</v>
      </c>
      <c r="T74" s="124">
        <f t="shared" si="5"/>
        <v>0.19080351970066312</v>
      </c>
      <c r="U74" s="125"/>
      <c r="V74" t="s">
        <v>353</v>
      </c>
      <c r="W74" t="s">
        <v>352</v>
      </c>
      <c r="X74"/>
    </row>
    <row r="75" spans="2:24" ht="15">
      <c r="B75" s="121">
        <v>15</v>
      </c>
      <c r="C75" s="197" t="s">
        <v>346</v>
      </c>
      <c r="D75" s="122" t="s">
        <v>39</v>
      </c>
      <c r="E75" s="197">
        <v>2</v>
      </c>
      <c r="F75" s="123">
        <v>42507</v>
      </c>
      <c r="G75" s="194">
        <v>2.0299999999999998</v>
      </c>
      <c r="H75" s="196">
        <v>2.0640000000000001</v>
      </c>
      <c r="I75" s="124">
        <f t="shared" si="7"/>
        <v>1.7801999999999998</v>
      </c>
      <c r="J75" s="124">
        <f t="shared" si="8"/>
        <v>1.8142</v>
      </c>
      <c r="K75" s="123">
        <v>42557</v>
      </c>
      <c r="L75" s="194">
        <v>0.77300000000000002</v>
      </c>
      <c r="M75" s="194">
        <v>0.19800000000000001</v>
      </c>
      <c r="N75" s="124">
        <f t="shared" si="9"/>
        <v>0.62240000000000006</v>
      </c>
      <c r="O75" s="124">
        <f t="shared" si="10"/>
        <v>4.7399999999999998E-2</v>
      </c>
      <c r="P75" s="124">
        <f t="shared" si="1"/>
        <v>0.65037636220649353</v>
      </c>
      <c r="Q75" s="124">
        <f t="shared" si="2"/>
        <v>0.42637500230164427</v>
      </c>
      <c r="R75" s="124">
        <f t="shared" si="3"/>
        <v>2.6127218608753167E-2</v>
      </c>
      <c r="S75" s="124">
        <f t="shared" si="4"/>
        <v>50</v>
      </c>
      <c r="T75" s="124">
        <f t="shared" si="5"/>
        <v>0.22758151756948508</v>
      </c>
      <c r="U75" s="125"/>
      <c r="V75" t="s">
        <v>353</v>
      </c>
      <c r="W75" t="s">
        <v>352</v>
      </c>
      <c r="X75"/>
    </row>
    <row r="76" spans="2:24" ht="15">
      <c r="B76" s="121">
        <v>16</v>
      </c>
      <c r="C76" s="197" t="s">
        <v>346</v>
      </c>
      <c r="D76" s="122" t="s">
        <v>39</v>
      </c>
      <c r="E76" s="197">
        <v>3</v>
      </c>
      <c r="F76" s="123">
        <v>42507</v>
      </c>
      <c r="G76" s="194">
        <v>2.1019999999999999</v>
      </c>
      <c r="H76" s="196">
        <v>2.0539999999999998</v>
      </c>
      <c r="I76" s="124">
        <f t="shared" si="7"/>
        <v>1.8521999999999998</v>
      </c>
      <c r="J76" s="124">
        <f t="shared" si="8"/>
        <v>1.8041999999999998</v>
      </c>
      <c r="K76" s="123">
        <v>42557</v>
      </c>
      <c r="L76" s="194">
        <v>0.69</v>
      </c>
      <c r="M76" s="194">
        <v>0.20399999999999999</v>
      </c>
      <c r="N76" s="124">
        <f t="shared" si="9"/>
        <v>0.53939999999999988</v>
      </c>
      <c r="O76" s="124">
        <f t="shared" si="10"/>
        <v>5.3399999999999975E-2</v>
      </c>
      <c r="P76" s="124">
        <f t="shared" si="1"/>
        <v>0.70877874959507614</v>
      </c>
      <c r="Q76" s="124">
        <f t="shared" si="2"/>
        <v>0.46466255317871985</v>
      </c>
      <c r="R76" s="124">
        <f t="shared" si="3"/>
        <v>2.9597605586963741E-2</v>
      </c>
      <c r="S76" s="124">
        <f t="shared" si="4"/>
        <v>50</v>
      </c>
      <c r="T76" s="124">
        <f t="shared" si="5"/>
        <v>0.15822001235739169</v>
      </c>
      <c r="U76" s="125"/>
      <c r="V76" t="s">
        <v>353</v>
      </c>
      <c r="W76" t="s">
        <v>352</v>
      </c>
      <c r="X76"/>
    </row>
    <row r="77" spans="2:24" ht="15">
      <c r="B77" s="121">
        <v>17</v>
      </c>
      <c r="C77" s="197" t="s">
        <v>347</v>
      </c>
      <c r="D77" s="122" t="s">
        <v>39</v>
      </c>
      <c r="E77" s="197">
        <v>1</v>
      </c>
      <c r="F77" s="123">
        <v>42507</v>
      </c>
      <c r="G77" s="194">
        <v>2.12</v>
      </c>
      <c r="H77" s="196">
        <v>1.913</v>
      </c>
      <c r="I77" s="124">
        <f t="shared" si="7"/>
        <v>1.8702000000000001</v>
      </c>
      <c r="J77" s="124">
        <f t="shared" si="8"/>
        <v>1.6632</v>
      </c>
      <c r="K77" s="123">
        <v>42557</v>
      </c>
      <c r="L77" s="194">
        <v>0.74399999999999999</v>
      </c>
      <c r="M77" s="194">
        <v>1.575</v>
      </c>
      <c r="N77" s="124">
        <f t="shared" ref="N77:N140" si="11">IF(L77&gt;0,L77-(Wcordandbag),"")</f>
        <v>0.59339999999999993</v>
      </c>
      <c r="O77" s="124">
        <f t="shared" ref="O77:O140" si="12">IF(M77&gt;0,M77-(Wcordandbag),"")</f>
        <v>1.4243999999999999</v>
      </c>
      <c r="P77" s="124">
        <f t="shared" si="1"/>
        <v>0.68270773179339117</v>
      </c>
      <c r="Q77" s="124">
        <f t="shared" si="2"/>
        <v>0.44757086454863654</v>
      </c>
      <c r="R77" s="124">
        <f t="shared" si="3"/>
        <v>0.85642135642135631</v>
      </c>
      <c r="S77" s="124">
        <f t="shared" si="4"/>
        <v>50</v>
      </c>
      <c r="T77" s="124">
        <f t="shared" si="5"/>
        <v>0.18918321639739766</v>
      </c>
      <c r="U77" s="125">
        <f t="shared" si="6"/>
        <v>7.736655390935627E-3</v>
      </c>
      <c r="V77" t="s">
        <v>353</v>
      </c>
      <c r="W77" t="s">
        <v>353</v>
      </c>
      <c r="X77"/>
    </row>
    <row r="78" spans="2:24" ht="15">
      <c r="B78" s="121">
        <v>18</v>
      </c>
      <c r="C78" s="197" t="s">
        <v>347</v>
      </c>
      <c r="D78" s="122" t="s">
        <v>39</v>
      </c>
      <c r="E78" s="197">
        <v>2</v>
      </c>
      <c r="F78" s="123">
        <v>42507</v>
      </c>
      <c r="G78" s="194">
        <v>2.0270000000000001</v>
      </c>
      <c r="H78" s="196">
        <v>1.9610000000000001</v>
      </c>
      <c r="I78" s="124">
        <f t="shared" si="7"/>
        <v>1.7772000000000001</v>
      </c>
      <c r="J78" s="124">
        <f t="shared" si="8"/>
        <v>1.7112000000000001</v>
      </c>
      <c r="K78" s="123">
        <v>42557</v>
      </c>
      <c r="L78" s="194">
        <v>0.67800000000000005</v>
      </c>
      <c r="M78" s="194">
        <v>1.5760000000000001</v>
      </c>
      <c r="N78" s="124">
        <f t="shared" si="11"/>
        <v>0.52740000000000009</v>
      </c>
      <c r="O78" s="124">
        <f t="shared" si="12"/>
        <v>1.4254</v>
      </c>
      <c r="P78" s="124">
        <f t="shared" si="1"/>
        <v>0.70324105334233622</v>
      </c>
      <c r="Q78" s="124">
        <f t="shared" si="2"/>
        <v>0.46103213948333682</v>
      </c>
      <c r="R78" s="124">
        <f t="shared" si="3"/>
        <v>0.83298270219728843</v>
      </c>
      <c r="S78" s="124">
        <f t="shared" si="4"/>
        <v>50</v>
      </c>
      <c r="T78" s="124">
        <f t="shared" si="5"/>
        <v>0.16479684876207101</v>
      </c>
      <c r="U78" s="125">
        <f t="shared" si="6"/>
        <v>8.996750189574642E-3</v>
      </c>
      <c r="V78" t="s">
        <v>353</v>
      </c>
      <c r="W78" t="s">
        <v>353</v>
      </c>
      <c r="X78"/>
    </row>
    <row r="79" spans="2:24" ht="15">
      <c r="B79" s="121">
        <v>19</v>
      </c>
      <c r="C79" s="197" t="s">
        <v>347</v>
      </c>
      <c r="D79" s="122" t="s">
        <v>39</v>
      </c>
      <c r="E79" s="197">
        <v>3</v>
      </c>
      <c r="F79" s="123">
        <v>42507</v>
      </c>
      <c r="G79" s="194">
        <v>2.0659999999999998</v>
      </c>
      <c r="H79" s="196">
        <v>2.0419999999999998</v>
      </c>
      <c r="I79" s="124">
        <f t="shared" si="7"/>
        <v>1.8161999999999998</v>
      </c>
      <c r="J79" s="124">
        <f t="shared" si="8"/>
        <v>1.7921999999999998</v>
      </c>
      <c r="K79" s="123">
        <v>42557</v>
      </c>
      <c r="L79" s="194">
        <v>0.73599999999999999</v>
      </c>
      <c r="M79" s="194">
        <v>1.698</v>
      </c>
      <c r="N79" s="124">
        <f t="shared" si="11"/>
        <v>0.58539999999999992</v>
      </c>
      <c r="O79" s="124">
        <f t="shared" si="12"/>
        <v>1.5473999999999999</v>
      </c>
      <c r="P79" s="124">
        <f t="shared" si="1"/>
        <v>0.67767866975002755</v>
      </c>
      <c r="Q79" s="124">
        <f t="shared" si="2"/>
        <v>0.44427390225892549</v>
      </c>
      <c r="R79" s="124">
        <f t="shared" si="3"/>
        <v>0.86340810177435556</v>
      </c>
      <c r="S79" s="124">
        <f t="shared" si="4"/>
        <v>50</v>
      </c>
      <c r="T79" s="124">
        <f t="shared" si="5"/>
        <v>0.1951559741686133</v>
      </c>
      <c r="U79" s="125">
        <f t="shared" si="6"/>
        <v>7.3474894804221756E-3</v>
      </c>
      <c r="V79" t="s">
        <v>353</v>
      </c>
      <c r="W79" t="s">
        <v>353</v>
      </c>
      <c r="X79"/>
    </row>
    <row r="80" spans="2:24" ht="15">
      <c r="B80" s="121">
        <v>20</v>
      </c>
      <c r="C80" s="197" t="s">
        <v>348</v>
      </c>
      <c r="D80" s="122" t="s">
        <v>39</v>
      </c>
      <c r="E80" s="122">
        <v>1</v>
      </c>
      <c r="F80" s="123">
        <v>42507</v>
      </c>
      <c r="G80" s="194">
        <v>2.1219999999999999</v>
      </c>
      <c r="H80" s="196">
        <v>2.0649999999999999</v>
      </c>
      <c r="I80" s="124">
        <f t="shared" si="7"/>
        <v>1.8721999999999999</v>
      </c>
      <c r="J80" s="124">
        <f t="shared" si="8"/>
        <v>1.8151999999999999</v>
      </c>
      <c r="K80" s="123">
        <v>42557</v>
      </c>
      <c r="L80" s="194">
        <v>0.79300000000000004</v>
      </c>
      <c r="M80" s="194">
        <v>1.6830000000000001</v>
      </c>
      <c r="N80" s="124">
        <f t="shared" si="11"/>
        <v>0.64240000000000008</v>
      </c>
      <c r="O80" s="124">
        <f t="shared" si="12"/>
        <v>1.5324</v>
      </c>
      <c r="P80" s="124">
        <f t="shared" si="1"/>
        <v>0.65687426556991768</v>
      </c>
      <c r="Q80" s="124">
        <f t="shared" si="2"/>
        <v>0.43063491044488666</v>
      </c>
      <c r="R80" s="124">
        <f t="shared" si="3"/>
        <v>0.84420449537241082</v>
      </c>
      <c r="S80" s="124">
        <f t="shared" si="4"/>
        <v>50</v>
      </c>
      <c r="T80" s="124">
        <f t="shared" si="5"/>
        <v>0.21986429267230678</v>
      </c>
      <c r="U80" s="125">
        <f t="shared" si="6"/>
        <v>8.9814741472062157E-3</v>
      </c>
      <c r="V80" t="s">
        <v>353</v>
      </c>
      <c r="W80" t="s">
        <v>352</v>
      </c>
      <c r="X80"/>
    </row>
    <row r="81" spans="2:24">
      <c r="B81" s="121">
        <f t="shared" ref="B81:B130" si="13">B80+1</f>
        <v>21</v>
      </c>
      <c r="D81" s="121"/>
      <c r="E81" s="126"/>
      <c r="F81" s="123"/>
      <c r="G81" s="128"/>
      <c r="H81" s="128"/>
      <c r="I81" s="124" t="str">
        <f t="shared" si="7"/>
        <v/>
      </c>
      <c r="J81" s="124" t="str">
        <f t="shared" si="8"/>
        <v/>
      </c>
      <c r="K81" s="129"/>
      <c r="L81" s="128"/>
      <c r="M81" s="128"/>
      <c r="N81" s="124" t="str">
        <f t="shared" si="11"/>
        <v/>
      </c>
      <c r="O81" s="124" t="str">
        <f t="shared" si="12"/>
        <v/>
      </c>
      <c r="P81" s="124" t="e">
        <f t="shared" si="1"/>
        <v>#VALUE!</v>
      </c>
      <c r="Q81" s="124" t="e">
        <f t="shared" si="2"/>
        <v>#VALUE!</v>
      </c>
      <c r="R81" s="124" t="e">
        <f t="shared" si="3"/>
        <v>#VALUE!</v>
      </c>
      <c r="S81" s="124" t="str">
        <f t="shared" si="4"/>
        <v/>
      </c>
      <c r="T81" s="124" t="e">
        <f t="shared" si="5"/>
        <v>#VALUE!</v>
      </c>
      <c r="U81" s="125" t="e">
        <f t="shared" si="6"/>
        <v>#VALUE!</v>
      </c>
      <c r="V81" s="188"/>
      <c r="W81"/>
      <c r="X81"/>
    </row>
    <row r="82" spans="2:24">
      <c r="B82" s="121">
        <f t="shared" si="13"/>
        <v>22</v>
      </c>
      <c r="D82" s="121"/>
      <c r="E82" s="126"/>
      <c r="F82" s="127"/>
      <c r="G82" s="128"/>
      <c r="H82" s="128"/>
      <c r="I82" s="124" t="str">
        <f t="shared" si="7"/>
        <v/>
      </c>
      <c r="J82" s="124" t="str">
        <f t="shared" si="8"/>
        <v/>
      </c>
      <c r="K82" s="129"/>
      <c r="L82" s="128"/>
      <c r="M82" s="128"/>
      <c r="N82" s="124" t="str">
        <f t="shared" si="11"/>
        <v/>
      </c>
      <c r="O82" s="124" t="str">
        <f t="shared" si="12"/>
        <v/>
      </c>
      <c r="P82" s="124" t="e">
        <f t="shared" si="1"/>
        <v>#VALUE!</v>
      </c>
      <c r="Q82" s="124" t="e">
        <f t="shared" si="2"/>
        <v>#VALUE!</v>
      </c>
      <c r="R82" s="124" t="e">
        <f t="shared" si="3"/>
        <v>#VALUE!</v>
      </c>
      <c r="S82" s="124" t="str">
        <f t="shared" si="4"/>
        <v/>
      </c>
      <c r="T82" s="124" t="e">
        <f t="shared" si="5"/>
        <v>#VALUE!</v>
      </c>
      <c r="U82" s="125" t="e">
        <f t="shared" si="6"/>
        <v>#VALUE!</v>
      </c>
      <c r="W82"/>
      <c r="X82" s="207"/>
    </row>
    <row r="83" spans="2:24">
      <c r="B83" s="121">
        <f t="shared" si="13"/>
        <v>23</v>
      </c>
      <c r="D83" s="121"/>
      <c r="E83" s="126"/>
      <c r="F83" s="127"/>
      <c r="G83" s="128"/>
      <c r="H83" s="128"/>
      <c r="I83" s="124" t="str">
        <f t="shared" si="7"/>
        <v/>
      </c>
      <c r="J83" s="124" t="str">
        <f t="shared" si="8"/>
        <v/>
      </c>
      <c r="K83" s="129"/>
      <c r="L83" s="128"/>
      <c r="M83" s="128"/>
      <c r="N83" s="124" t="str">
        <f t="shared" si="11"/>
        <v/>
      </c>
      <c r="O83" s="124" t="str">
        <f t="shared" si="12"/>
        <v/>
      </c>
      <c r="P83" s="124" t="e">
        <f t="shared" si="1"/>
        <v>#VALUE!</v>
      </c>
      <c r="Q83" s="124" t="e">
        <f t="shared" si="2"/>
        <v>#VALUE!</v>
      </c>
      <c r="R83" s="124" t="e">
        <f t="shared" si="3"/>
        <v>#VALUE!</v>
      </c>
      <c r="S83" s="124" t="str">
        <f t="shared" si="4"/>
        <v/>
      </c>
      <c r="T83" s="124" t="e">
        <f t="shared" si="5"/>
        <v>#VALUE!</v>
      </c>
      <c r="U83" s="125" t="e">
        <f t="shared" si="6"/>
        <v>#VALUE!</v>
      </c>
      <c r="V83" s="188"/>
      <c r="W83"/>
      <c r="X83"/>
    </row>
    <row r="84" spans="2:24">
      <c r="B84" s="121">
        <f t="shared" si="13"/>
        <v>24</v>
      </c>
      <c r="D84" s="121"/>
      <c r="E84" s="126"/>
      <c r="F84" s="127"/>
      <c r="G84" s="128"/>
      <c r="H84" s="128"/>
      <c r="I84" s="124" t="str">
        <f t="shared" si="7"/>
        <v/>
      </c>
      <c r="J84" s="124" t="str">
        <f t="shared" si="8"/>
        <v/>
      </c>
      <c r="K84" s="129"/>
      <c r="L84" s="128"/>
      <c r="M84" s="128"/>
      <c r="N84" s="124" t="str">
        <f t="shared" si="11"/>
        <v/>
      </c>
      <c r="O84" s="124" t="str">
        <f t="shared" si="12"/>
        <v/>
      </c>
      <c r="P84" s="124" t="e">
        <f t="shared" si="1"/>
        <v>#VALUE!</v>
      </c>
      <c r="Q84" s="124" t="e">
        <f t="shared" si="2"/>
        <v>#VALUE!</v>
      </c>
      <c r="R84" s="124" t="e">
        <f t="shared" si="3"/>
        <v>#VALUE!</v>
      </c>
      <c r="S84" s="124" t="str">
        <f t="shared" si="4"/>
        <v/>
      </c>
      <c r="T84" s="124" t="e">
        <f t="shared" si="5"/>
        <v>#VALUE!</v>
      </c>
      <c r="U84" s="125" t="e">
        <f t="shared" si="6"/>
        <v>#VALUE!</v>
      </c>
      <c r="W84"/>
      <c r="X84"/>
    </row>
    <row r="85" spans="2:24">
      <c r="B85" s="121">
        <f t="shared" si="13"/>
        <v>25</v>
      </c>
      <c r="D85" s="121"/>
      <c r="E85" s="126"/>
      <c r="F85" s="127"/>
      <c r="G85" s="128"/>
      <c r="H85" s="128"/>
      <c r="I85" s="124" t="str">
        <f t="shared" si="7"/>
        <v/>
      </c>
      <c r="J85" s="124" t="str">
        <f t="shared" si="8"/>
        <v/>
      </c>
      <c r="K85" s="129"/>
      <c r="L85" s="128"/>
      <c r="M85" s="128"/>
      <c r="N85" s="124" t="str">
        <f t="shared" si="11"/>
        <v/>
      </c>
      <c r="O85" s="124" t="str">
        <f t="shared" si="12"/>
        <v/>
      </c>
      <c r="P85" s="124" t="e">
        <f t="shared" si="1"/>
        <v>#VALUE!</v>
      </c>
      <c r="Q85" s="124" t="e">
        <f t="shared" si="2"/>
        <v>#VALUE!</v>
      </c>
      <c r="R85" s="124" t="e">
        <f t="shared" si="3"/>
        <v>#VALUE!</v>
      </c>
      <c r="S85" s="124" t="str">
        <f t="shared" si="4"/>
        <v/>
      </c>
      <c r="T85" s="124" t="e">
        <f t="shared" si="5"/>
        <v>#VALUE!</v>
      </c>
      <c r="U85" s="125" t="e">
        <f t="shared" si="6"/>
        <v>#VALUE!</v>
      </c>
      <c r="W85"/>
      <c r="X85"/>
    </row>
    <row r="86" spans="2:24">
      <c r="B86" s="121">
        <f t="shared" si="13"/>
        <v>26</v>
      </c>
      <c r="D86" s="121"/>
      <c r="E86" s="126"/>
      <c r="F86" s="127"/>
      <c r="G86" s="128"/>
      <c r="H86" s="128"/>
      <c r="I86" s="124" t="str">
        <f t="shared" si="7"/>
        <v/>
      </c>
      <c r="J86" s="124" t="str">
        <f t="shared" si="8"/>
        <v/>
      </c>
      <c r="K86" s="129"/>
      <c r="L86" s="128"/>
      <c r="M86" s="128"/>
      <c r="N86" s="124" t="str">
        <f t="shared" si="11"/>
        <v/>
      </c>
      <c r="O86" s="124" t="str">
        <f t="shared" si="12"/>
        <v/>
      </c>
      <c r="P86" s="124" t="e">
        <f t="shared" si="1"/>
        <v>#VALUE!</v>
      </c>
      <c r="Q86" s="124" t="e">
        <f t="shared" si="2"/>
        <v>#VALUE!</v>
      </c>
      <c r="R86" s="124" t="e">
        <f t="shared" si="3"/>
        <v>#VALUE!</v>
      </c>
      <c r="S86" s="124" t="str">
        <f t="shared" si="4"/>
        <v/>
      </c>
      <c r="T86" s="124" t="e">
        <f t="shared" si="5"/>
        <v>#VALUE!</v>
      </c>
      <c r="U86" s="125" t="e">
        <f t="shared" si="6"/>
        <v>#VALUE!</v>
      </c>
      <c r="W86"/>
      <c r="X86"/>
    </row>
    <row r="87" spans="2:24">
      <c r="B87" s="121">
        <f t="shared" si="13"/>
        <v>27</v>
      </c>
      <c r="D87" s="121"/>
      <c r="E87" s="126"/>
      <c r="F87" s="127"/>
      <c r="G87" s="128"/>
      <c r="H87" s="128"/>
      <c r="I87" s="124" t="str">
        <f t="shared" si="7"/>
        <v/>
      </c>
      <c r="J87" s="124" t="str">
        <f t="shared" si="8"/>
        <v/>
      </c>
      <c r="K87" s="129"/>
      <c r="L87" s="128"/>
      <c r="M87" s="128"/>
      <c r="N87" s="124" t="str">
        <f t="shared" si="11"/>
        <v/>
      </c>
      <c r="O87" s="124" t="str">
        <f t="shared" si="12"/>
        <v/>
      </c>
      <c r="P87" s="124" t="e">
        <f t="shared" si="1"/>
        <v>#VALUE!</v>
      </c>
      <c r="Q87" s="124" t="e">
        <f t="shared" si="2"/>
        <v>#VALUE!</v>
      </c>
      <c r="R87" s="124" t="e">
        <f t="shared" si="3"/>
        <v>#VALUE!</v>
      </c>
      <c r="S87" s="124" t="str">
        <f t="shared" si="4"/>
        <v/>
      </c>
      <c r="T87" s="124" t="e">
        <f t="shared" si="5"/>
        <v>#VALUE!</v>
      </c>
      <c r="U87" s="125" t="e">
        <f t="shared" si="6"/>
        <v>#VALUE!</v>
      </c>
      <c r="W87"/>
      <c r="X87"/>
    </row>
    <row r="88" spans="2:24">
      <c r="B88" s="121">
        <f t="shared" si="13"/>
        <v>28</v>
      </c>
      <c r="D88" s="121"/>
      <c r="E88" s="126"/>
      <c r="F88" s="127"/>
      <c r="G88" s="128"/>
      <c r="H88" s="128"/>
      <c r="I88" s="124" t="str">
        <f t="shared" si="7"/>
        <v/>
      </c>
      <c r="J88" s="124" t="str">
        <f t="shared" si="8"/>
        <v/>
      </c>
      <c r="K88" s="129"/>
      <c r="L88" s="128"/>
      <c r="M88" s="128"/>
      <c r="N88" s="124" t="str">
        <f t="shared" si="11"/>
        <v/>
      </c>
      <c r="O88" s="124" t="str">
        <f t="shared" si="12"/>
        <v/>
      </c>
      <c r="P88" s="124" t="e">
        <f t="shared" si="1"/>
        <v>#VALUE!</v>
      </c>
      <c r="Q88" s="124" t="e">
        <f t="shared" si="2"/>
        <v>#VALUE!</v>
      </c>
      <c r="R88" s="124" t="e">
        <f t="shared" si="3"/>
        <v>#VALUE!</v>
      </c>
      <c r="S88" s="124" t="str">
        <f t="shared" si="4"/>
        <v/>
      </c>
      <c r="T88" s="124" t="e">
        <f t="shared" si="5"/>
        <v>#VALUE!</v>
      </c>
      <c r="U88" s="125" t="e">
        <f t="shared" si="6"/>
        <v>#VALUE!</v>
      </c>
      <c r="W88"/>
      <c r="X88"/>
    </row>
    <row r="89" spans="2:24">
      <c r="B89" s="121">
        <f t="shared" si="13"/>
        <v>29</v>
      </c>
      <c r="D89" s="121"/>
      <c r="E89" s="126"/>
      <c r="F89" s="127"/>
      <c r="G89" s="128"/>
      <c r="H89" s="128"/>
      <c r="I89" s="124" t="str">
        <f t="shared" si="7"/>
        <v/>
      </c>
      <c r="J89" s="124" t="str">
        <f t="shared" si="8"/>
        <v/>
      </c>
      <c r="K89" s="129"/>
      <c r="L89" s="128"/>
      <c r="M89" s="128"/>
      <c r="N89" s="124" t="str">
        <f t="shared" si="11"/>
        <v/>
      </c>
      <c r="O89" s="124" t="str">
        <f t="shared" si="12"/>
        <v/>
      </c>
      <c r="P89" s="124" t="e">
        <f t="shared" si="1"/>
        <v>#VALUE!</v>
      </c>
      <c r="Q89" s="124" t="e">
        <f t="shared" si="2"/>
        <v>#VALUE!</v>
      </c>
      <c r="R89" s="124" t="e">
        <f t="shared" si="3"/>
        <v>#VALUE!</v>
      </c>
      <c r="S89" s="124" t="str">
        <f t="shared" si="4"/>
        <v/>
      </c>
      <c r="T89" s="124" t="e">
        <f t="shared" si="5"/>
        <v>#VALUE!</v>
      </c>
      <c r="U89" s="125" t="e">
        <f t="shared" si="6"/>
        <v>#VALUE!</v>
      </c>
      <c r="W89"/>
      <c r="X89"/>
    </row>
    <row r="90" spans="2:24">
      <c r="B90" s="121">
        <f t="shared" si="13"/>
        <v>30</v>
      </c>
      <c r="D90" s="121"/>
      <c r="E90" s="126"/>
      <c r="F90" s="127"/>
      <c r="G90" s="128"/>
      <c r="H90" s="128"/>
      <c r="I90" s="124" t="str">
        <f t="shared" si="7"/>
        <v/>
      </c>
      <c r="J90" s="124" t="str">
        <f t="shared" si="8"/>
        <v/>
      </c>
      <c r="K90" s="129"/>
      <c r="L90" s="128"/>
      <c r="M90" s="128"/>
      <c r="N90" s="124" t="str">
        <f t="shared" si="11"/>
        <v/>
      </c>
      <c r="O90" s="124" t="str">
        <f t="shared" si="12"/>
        <v/>
      </c>
      <c r="P90" s="124" t="e">
        <f t="shared" si="1"/>
        <v>#VALUE!</v>
      </c>
      <c r="Q90" s="124" t="e">
        <f t="shared" si="2"/>
        <v>#VALUE!</v>
      </c>
      <c r="R90" s="124" t="e">
        <f t="shared" si="3"/>
        <v>#VALUE!</v>
      </c>
      <c r="S90" s="124" t="str">
        <f t="shared" si="4"/>
        <v/>
      </c>
      <c r="T90" s="124" t="e">
        <f t="shared" si="5"/>
        <v>#VALUE!</v>
      </c>
      <c r="U90" s="125" t="e">
        <f t="shared" si="6"/>
        <v>#VALUE!</v>
      </c>
      <c r="W90"/>
      <c r="X90"/>
    </row>
    <row r="91" spans="2:24">
      <c r="B91" s="121">
        <f t="shared" si="13"/>
        <v>31</v>
      </c>
      <c r="D91" s="121"/>
      <c r="E91" s="126"/>
      <c r="F91" s="127"/>
      <c r="G91" s="128"/>
      <c r="H91" s="128"/>
      <c r="I91" s="124" t="str">
        <f t="shared" si="7"/>
        <v/>
      </c>
      <c r="J91" s="124" t="str">
        <f t="shared" si="8"/>
        <v/>
      </c>
      <c r="K91" s="129"/>
      <c r="L91" s="128"/>
      <c r="M91" s="128"/>
      <c r="N91" s="124" t="str">
        <f t="shared" si="11"/>
        <v/>
      </c>
      <c r="O91" s="124" t="str">
        <f t="shared" si="12"/>
        <v/>
      </c>
      <c r="P91" s="124" t="e">
        <f t="shared" si="1"/>
        <v>#VALUE!</v>
      </c>
      <c r="Q91" s="124" t="e">
        <f t="shared" si="2"/>
        <v>#VALUE!</v>
      </c>
      <c r="R91" s="124" t="e">
        <f t="shared" si="3"/>
        <v>#VALUE!</v>
      </c>
      <c r="S91" s="124" t="str">
        <f t="shared" si="4"/>
        <v/>
      </c>
      <c r="T91" s="124" t="e">
        <f t="shared" si="5"/>
        <v>#VALUE!</v>
      </c>
      <c r="U91" s="125" t="e">
        <f t="shared" si="6"/>
        <v>#VALUE!</v>
      </c>
      <c r="W91"/>
      <c r="X91"/>
    </row>
    <row r="92" spans="2:24">
      <c r="B92" s="121">
        <f t="shared" si="13"/>
        <v>32</v>
      </c>
      <c r="D92" s="121"/>
      <c r="E92" s="126"/>
      <c r="F92" s="127"/>
      <c r="G92" s="128"/>
      <c r="H92" s="128"/>
      <c r="I92" s="124" t="str">
        <f t="shared" si="7"/>
        <v/>
      </c>
      <c r="J92" s="124" t="str">
        <f t="shared" si="8"/>
        <v/>
      </c>
      <c r="K92" s="129"/>
      <c r="L92" s="128"/>
      <c r="M92" s="128"/>
      <c r="N92" s="124" t="str">
        <f t="shared" si="11"/>
        <v/>
      </c>
      <c r="O92" s="124" t="str">
        <f t="shared" si="12"/>
        <v/>
      </c>
      <c r="P92" s="124" t="e">
        <f t="shared" si="1"/>
        <v>#VALUE!</v>
      </c>
      <c r="Q92" s="124" t="e">
        <f t="shared" si="2"/>
        <v>#VALUE!</v>
      </c>
      <c r="R92" s="124" t="e">
        <f t="shared" si="3"/>
        <v>#VALUE!</v>
      </c>
      <c r="S92" s="124" t="str">
        <f t="shared" si="4"/>
        <v/>
      </c>
      <c r="T92" s="124" t="e">
        <f t="shared" si="5"/>
        <v>#VALUE!</v>
      </c>
      <c r="U92" s="125" t="e">
        <f t="shared" si="6"/>
        <v>#VALUE!</v>
      </c>
      <c r="W92"/>
      <c r="X92"/>
    </row>
    <row r="93" spans="2:24">
      <c r="B93" s="121">
        <f t="shared" si="13"/>
        <v>33</v>
      </c>
      <c r="D93" s="121"/>
      <c r="E93" s="126"/>
      <c r="F93" s="127"/>
      <c r="G93" s="128"/>
      <c r="H93" s="128"/>
      <c r="I93" s="124" t="str">
        <f t="shared" si="7"/>
        <v/>
      </c>
      <c r="J93" s="124" t="str">
        <f t="shared" si="8"/>
        <v/>
      </c>
      <c r="K93" s="129"/>
      <c r="L93" s="128"/>
      <c r="M93" s="128"/>
      <c r="N93" s="124" t="str">
        <f t="shared" si="11"/>
        <v/>
      </c>
      <c r="O93" s="124" t="str">
        <f t="shared" si="12"/>
        <v/>
      </c>
      <c r="P93" s="124" t="e">
        <f t="shared" si="1"/>
        <v>#VALUE!</v>
      </c>
      <c r="Q93" s="124" t="e">
        <f t="shared" si="2"/>
        <v>#VALUE!</v>
      </c>
      <c r="R93" s="124" t="e">
        <f t="shared" si="3"/>
        <v>#VALUE!</v>
      </c>
      <c r="S93" s="124" t="str">
        <f t="shared" ref="S93:S124" si="14">IF(NOT(Recovery_date=""),Recovery_date-DATE_OF_BURIAL,"")</f>
        <v/>
      </c>
      <c r="T93" s="124" t="e">
        <f t="shared" ref="T93:T124" si="15">1-(ag/Hg)</f>
        <v>#VALUE!</v>
      </c>
      <c r="U93" s="125" t="e">
        <f t="shared" ref="U93:U124" si="16">LN(ar/(Wt-(1-ar)))/t</f>
        <v>#VALUE!</v>
      </c>
      <c r="W93"/>
      <c r="X93"/>
    </row>
    <row r="94" spans="2:24">
      <c r="B94" s="121">
        <f t="shared" si="13"/>
        <v>34</v>
      </c>
      <c r="D94" s="121"/>
      <c r="E94" s="126"/>
      <c r="F94" s="127"/>
      <c r="G94" s="128"/>
      <c r="H94" s="128"/>
      <c r="I94" s="124" t="str">
        <f t="shared" si="7"/>
        <v/>
      </c>
      <c r="J94" s="124" t="str">
        <f t="shared" si="8"/>
        <v/>
      </c>
      <c r="K94" s="129"/>
      <c r="L94" s="128"/>
      <c r="M94" s="128"/>
      <c r="N94" s="124" t="str">
        <f t="shared" si="11"/>
        <v/>
      </c>
      <c r="O94" s="124" t="str">
        <f t="shared" si="12"/>
        <v/>
      </c>
      <c r="P94" s="124" t="e">
        <f t="shared" si="1"/>
        <v>#VALUE!</v>
      </c>
      <c r="Q94" s="124" t="e">
        <f t="shared" si="2"/>
        <v>#VALUE!</v>
      </c>
      <c r="R94" s="124" t="e">
        <f t="shared" si="3"/>
        <v>#VALUE!</v>
      </c>
      <c r="S94" s="124" t="str">
        <f t="shared" si="14"/>
        <v/>
      </c>
      <c r="T94" s="124" t="e">
        <f t="shared" si="15"/>
        <v>#VALUE!</v>
      </c>
      <c r="U94" s="125" t="e">
        <f t="shared" si="16"/>
        <v>#VALUE!</v>
      </c>
      <c r="W94"/>
      <c r="X94"/>
    </row>
    <row r="95" spans="2:24">
      <c r="B95" s="121">
        <f t="shared" si="13"/>
        <v>35</v>
      </c>
      <c r="D95" s="121"/>
      <c r="E95" s="126"/>
      <c r="F95" s="127"/>
      <c r="G95" s="128"/>
      <c r="H95" s="128"/>
      <c r="I95" s="124" t="str">
        <f t="shared" si="7"/>
        <v/>
      </c>
      <c r="J95" s="124" t="str">
        <f t="shared" si="8"/>
        <v/>
      </c>
      <c r="K95" s="129"/>
      <c r="L95" s="128"/>
      <c r="M95" s="128"/>
      <c r="N95" s="124" t="str">
        <f t="shared" si="11"/>
        <v/>
      </c>
      <c r="O95" s="124" t="str">
        <f t="shared" si="12"/>
        <v/>
      </c>
      <c r="P95" s="124" t="e">
        <f t="shared" si="1"/>
        <v>#VALUE!</v>
      </c>
      <c r="Q95" s="124" t="e">
        <f t="shared" si="2"/>
        <v>#VALUE!</v>
      </c>
      <c r="R95" s="124" t="e">
        <f t="shared" si="3"/>
        <v>#VALUE!</v>
      </c>
      <c r="S95" s="124" t="str">
        <f t="shared" si="14"/>
        <v/>
      </c>
      <c r="T95" s="124" t="e">
        <f t="shared" si="15"/>
        <v>#VALUE!</v>
      </c>
      <c r="U95" s="125" t="e">
        <f t="shared" si="16"/>
        <v>#VALUE!</v>
      </c>
      <c r="W95"/>
      <c r="X95"/>
    </row>
    <row r="96" spans="2:24">
      <c r="B96" s="121">
        <f t="shared" si="13"/>
        <v>36</v>
      </c>
      <c r="D96" s="121"/>
      <c r="E96" s="126"/>
      <c r="F96" s="127"/>
      <c r="G96" s="128"/>
      <c r="H96" s="128"/>
      <c r="I96" s="124" t="str">
        <f t="shared" si="7"/>
        <v/>
      </c>
      <c r="J96" s="124" t="str">
        <f t="shared" si="8"/>
        <v/>
      </c>
      <c r="K96" s="129"/>
      <c r="L96" s="128"/>
      <c r="M96" s="128"/>
      <c r="N96" s="124" t="str">
        <f t="shared" si="11"/>
        <v/>
      </c>
      <c r="O96" s="124" t="str">
        <f t="shared" si="12"/>
        <v/>
      </c>
      <c r="P96" s="124" t="e">
        <f t="shared" si="1"/>
        <v>#VALUE!</v>
      </c>
      <c r="Q96" s="124" t="e">
        <f t="shared" si="2"/>
        <v>#VALUE!</v>
      </c>
      <c r="R96" s="124" t="e">
        <f t="shared" si="3"/>
        <v>#VALUE!</v>
      </c>
      <c r="S96" s="124" t="str">
        <f t="shared" si="14"/>
        <v/>
      </c>
      <c r="T96" s="124" t="e">
        <f t="shared" si="15"/>
        <v>#VALUE!</v>
      </c>
      <c r="U96" s="125" t="e">
        <f t="shared" si="16"/>
        <v>#VALUE!</v>
      </c>
      <c r="W96"/>
      <c r="X96"/>
    </row>
    <row r="97" spans="2:24">
      <c r="B97" s="121">
        <f t="shared" si="13"/>
        <v>37</v>
      </c>
      <c r="D97" s="121"/>
      <c r="E97" s="126"/>
      <c r="F97" s="127"/>
      <c r="G97" s="128"/>
      <c r="H97" s="128"/>
      <c r="I97" s="124" t="str">
        <f t="shared" si="7"/>
        <v/>
      </c>
      <c r="J97" s="124" t="str">
        <f t="shared" si="8"/>
        <v/>
      </c>
      <c r="K97" s="129"/>
      <c r="L97" s="128"/>
      <c r="M97" s="128"/>
      <c r="N97" s="124" t="str">
        <f t="shared" si="11"/>
        <v/>
      </c>
      <c r="O97" s="124" t="str">
        <f t="shared" si="12"/>
        <v/>
      </c>
      <c r="P97" s="124" t="e">
        <f t="shared" si="1"/>
        <v>#VALUE!</v>
      </c>
      <c r="Q97" s="124" t="e">
        <f t="shared" si="2"/>
        <v>#VALUE!</v>
      </c>
      <c r="R97" s="124" t="e">
        <f t="shared" si="3"/>
        <v>#VALUE!</v>
      </c>
      <c r="S97" s="124" t="str">
        <f t="shared" si="14"/>
        <v/>
      </c>
      <c r="T97" s="124" t="e">
        <f t="shared" si="15"/>
        <v>#VALUE!</v>
      </c>
      <c r="U97" s="125" t="e">
        <f t="shared" si="16"/>
        <v>#VALUE!</v>
      </c>
      <c r="W97"/>
      <c r="X97"/>
    </row>
    <row r="98" spans="2:24">
      <c r="B98" s="121">
        <f t="shared" si="13"/>
        <v>38</v>
      </c>
      <c r="D98" s="121"/>
      <c r="E98" s="126"/>
      <c r="F98" s="127"/>
      <c r="G98" s="128"/>
      <c r="H98" s="128"/>
      <c r="I98" s="124" t="str">
        <f t="shared" si="7"/>
        <v/>
      </c>
      <c r="J98" s="124" t="str">
        <f t="shared" si="8"/>
        <v/>
      </c>
      <c r="K98" s="129"/>
      <c r="L98" s="128"/>
      <c r="M98" s="128"/>
      <c r="N98" s="124" t="str">
        <f t="shared" si="11"/>
        <v/>
      </c>
      <c r="O98" s="124" t="str">
        <f t="shared" si="12"/>
        <v/>
      </c>
      <c r="P98" s="124" t="e">
        <f t="shared" si="1"/>
        <v>#VALUE!</v>
      </c>
      <c r="Q98" s="124" t="e">
        <f t="shared" si="2"/>
        <v>#VALUE!</v>
      </c>
      <c r="R98" s="124" t="e">
        <f t="shared" si="3"/>
        <v>#VALUE!</v>
      </c>
      <c r="S98" s="124" t="str">
        <f t="shared" si="14"/>
        <v/>
      </c>
      <c r="T98" s="124" t="e">
        <f t="shared" si="15"/>
        <v>#VALUE!</v>
      </c>
      <c r="U98" s="125" t="e">
        <f t="shared" si="16"/>
        <v>#VALUE!</v>
      </c>
      <c r="W98"/>
      <c r="X98"/>
    </row>
    <row r="99" spans="2:24">
      <c r="B99" s="121">
        <f t="shared" si="13"/>
        <v>39</v>
      </c>
      <c r="D99" s="121"/>
      <c r="E99" s="126"/>
      <c r="F99" s="127"/>
      <c r="G99" s="128"/>
      <c r="H99" s="128"/>
      <c r="I99" s="124" t="str">
        <f t="shared" si="7"/>
        <v/>
      </c>
      <c r="J99" s="124" t="str">
        <f t="shared" si="8"/>
        <v/>
      </c>
      <c r="K99" s="129"/>
      <c r="L99" s="128"/>
      <c r="M99" s="128"/>
      <c r="N99" s="124" t="str">
        <f t="shared" si="11"/>
        <v/>
      </c>
      <c r="O99" s="124" t="str">
        <f t="shared" si="12"/>
        <v/>
      </c>
      <c r="P99" s="124" t="e">
        <f t="shared" si="1"/>
        <v>#VALUE!</v>
      </c>
      <c r="Q99" s="124" t="e">
        <f t="shared" si="2"/>
        <v>#VALUE!</v>
      </c>
      <c r="R99" s="124" t="e">
        <f t="shared" si="3"/>
        <v>#VALUE!</v>
      </c>
      <c r="S99" s="124" t="str">
        <f t="shared" si="14"/>
        <v/>
      </c>
      <c r="T99" s="124" t="e">
        <f t="shared" si="15"/>
        <v>#VALUE!</v>
      </c>
      <c r="U99" s="125" t="e">
        <f t="shared" si="16"/>
        <v>#VALUE!</v>
      </c>
      <c r="W99"/>
      <c r="X99"/>
    </row>
    <row r="100" spans="2:24">
      <c r="B100" s="121">
        <f t="shared" si="13"/>
        <v>40</v>
      </c>
      <c r="D100" s="121"/>
      <c r="E100" s="126"/>
      <c r="F100" s="127"/>
      <c r="G100" s="128"/>
      <c r="H100" s="128"/>
      <c r="I100" s="124" t="str">
        <f t="shared" si="7"/>
        <v/>
      </c>
      <c r="J100" s="124" t="str">
        <f t="shared" si="8"/>
        <v/>
      </c>
      <c r="K100" s="129"/>
      <c r="L100" s="128"/>
      <c r="M100" s="128"/>
      <c r="N100" s="124" t="str">
        <f t="shared" si="11"/>
        <v/>
      </c>
      <c r="O100" s="124" t="str">
        <f t="shared" si="12"/>
        <v/>
      </c>
      <c r="P100" s="124" t="e">
        <f t="shared" si="1"/>
        <v>#VALUE!</v>
      </c>
      <c r="Q100" s="124" t="e">
        <f t="shared" si="2"/>
        <v>#VALUE!</v>
      </c>
      <c r="R100" s="124" t="e">
        <f t="shared" si="3"/>
        <v>#VALUE!</v>
      </c>
      <c r="S100" s="124" t="str">
        <f t="shared" si="14"/>
        <v/>
      </c>
      <c r="T100" s="124" t="e">
        <f t="shared" si="15"/>
        <v>#VALUE!</v>
      </c>
      <c r="U100" s="125" t="e">
        <f t="shared" si="16"/>
        <v>#VALUE!</v>
      </c>
      <c r="W100"/>
      <c r="X100"/>
    </row>
    <row r="101" spans="2:24">
      <c r="B101" s="121">
        <f t="shared" si="13"/>
        <v>41</v>
      </c>
      <c r="D101" s="121"/>
      <c r="E101" s="126"/>
      <c r="F101" s="127"/>
      <c r="G101" s="128"/>
      <c r="H101" s="128"/>
      <c r="I101" s="124" t="str">
        <f t="shared" si="7"/>
        <v/>
      </c>
      <c r="J101" s="124" t="str">
        <f t="shared" si="8"/>
        <v/>
      </c>
      <c r="K101" s="129"/>
      <c r="L101" s="128"/>
      <c r="M101" s="128"/>
      <c r="N101" s="124" t="str">
        <f t="shared" si="11"/>
        <v/>
      </c>
      <c r="O101" s="124" t="str">
        <f t="shared" si="12"/>
        <v/>
      </c>
      <c r="P101" s="124" t="e">
        <f t="shared" si="1"/>
        <v>#VALUE!</v>
      </c>
      <c r="Q101" s="124" t="e">
        <f t="shared" si="2"/>
        <v>#VALUE!</v>
      </c>
      <c r="R101" s="124" t="e">
        <f t="shared" si="3"/>
        <v>#VALUE!</v>
      </c>
      <c r="S101" s="124" t="str">
        <f t="shared" si="14"/>
        <v/>
      </c>
      <c r="T101" s="124" t="e">
        <f t="shared" si="15"/>
        <v>#VALUE!</v>
      </c>
      <c r="U101" s="125" t="e">
        <f t="shared" si="16"/>
        <v>#VALUE!</v>
      </c>
    </row>
    <row r="102" spans="2:24">
      <c r="B102" s="121">
        <f t="shared" si="13"/>
        <v>42</v>
      </c>
      <c r="D102" s="121"/>
      <c r="E102" s="126"/>
      <c r="F102" s="127"/>
      <c r="G102" s="128"/>
      <c r="H102" s="128"/>
      <c r="I102" s="124" t="str">
        <f t="shared" si="7"/>
        <v/>
      </c>
      <c r="J102" s="124" t="str">
        <f t="shared" si="8"/>
        <v/>
      </c>
      <c r="K102" s="129"/>
      <c r="L102" s="128"/>
      <c r="M102" s="128"/>
      <c r="N102" s="124" t="str">
        <f t="shared" si="11"/>
        <v/>
      </c>
      <c r="O102" s="124" t="str">
        <f t="shared" si="12"/>
        <v/>
      </c>
      <c r="P102" s="124" t="e">
        <f t="shared" si="1"/>
        <v>#VALUE!</v>
      </c>
      <c r="Q102" s="124" t="e">
        <f t="shared" si="2"/>
        <v>#VALUE!</v>
      </c>
      <c r="R102" s="124" t="e">
        <f t="shared" si="3"/>
        <v>#VALUE!</v>
      </c>
      <c r="S102" s="124" t="str">
        <f t="shared" si="14"/>
        <v/>
      </c>
      <c r="T102" s="124" t="e">
        <f t="shared" si="15"/>
        <v>#VALUE!</v>
      </c>
      <c r="U102" s="125" t="e">
        <f t="shared" si="16"/>
        <v>#VALUE!</v>
      </c>
    </row>
    <row r="103" spans="2:24">
      <c r="B103" s="121">
        <f t="shared" si="13"/>
        <v>43</v>
      </c>
      <c r="D103" s="121"/>
      <c r="E103" s="126"/>
      <c r="F103" s="127"/>
      <c r="G103" s="128"/>
      <c r="H103" s="128"/>
      <c r="I103" s="124" t="str">
        <f t="shared" si="7"/>
        <v/>
      </c>
      <c r="J103" s="124" t="str">
        <f t="shared" si="8"/>
        <v/>
      </c>
      <c r="K103" s="129"/>
      <c r="L103" s="128"/>
      <c r="M103" s="128"/>
      <c r="N103" s="124" t="str">
        <f t="shared" si="11"/>
        <v/>
      </c>
      <c r="O103" s="124" t="str">
        <f t="shared" si="12"/>
        <v/>
      </c>
      <c r="P103" s="124" t="e">
        <f t="shared" si="1"/>
        <v>#VALUE!</v>
      </c>
      <c r="Q103" s="124" t="e">
        <f t="shared" si="2"/>
        <v>#VALUE!</v>
      </c>
      <c r="R103" s="124" t="e">
        <f t="shared" si="3"/>
        <v>#VALUE!</v>
      </c>
      <c r="S103" s="124" t="str">
        <f t="shared" si="14"/>
        <v/>
      </c>
      <c r="T103" s="124" t="e">
        <f t="shared" si="15"/>
        <v>#VALUE!</v>
      </c>
      <c r="U103" s="125" t="e">
        <f t="shared" si="16"/>
        <v>#VALUE!</v>
      </c>
    </row>
    <row r="104" spans="2:24">
      <c r="B104" s="121">
        <f t="shared" si="13"/>
        <v>44</v>
      </c>
      <c r="D104" s="121"/>
      <c r="E104" s="126"/>
      <c r="F104" s="127"/>
      <c r="G104" s="128"/>
      <c r="H104" s="128"/>
      <c r="I104" s="124" t="str">
        <f t="shared" si="7"/>
        <v/>
      </c>
      <c r="J104" s="124" t="str">
        <f t="shared" si="8"/>
        <v/>
      </c>
      <c r="K104" s="129"/>
      <c r="L104" s="128"/>
      <c r="M104" s="128"/>
      <c r="N104" s="124" t="str">
        <f t="shared" si="11"/>
        <v/>
      </c>
      <c r="O104" s="124" t="str">
        <f t="shared" si="12"/>
        <v/>
      </c>
      <c r="P104" s="124" t="e">
        <f t="shared" si="1"/>
        <v>#VALUE!</v>
      </c>
      <c r="Q104" s="124" t="e">
        <f t="shared" si="2"/>
        <v>#VALUE!</v>
      </c>
      <c r="R104" s="124" t="e">
        <f t="shared" si="3"/>
        <v>#VALUE!</v>
      </c>
      <c r="S104" s="124" t="str">
        <f t="shared" si="14"/>
        <v/>
      </c>
      <c r="T104" s="124" t="e">
        <f t="shared" si="15"/>
        <v>#VALUE!</v>
      </c>
      <c r="U104" s="125" t="e">
        <f t="shared" si="16"/>
        <v>#VALUE!</v>
      </c>
    </row>
    <row r="105" spans="2:24">
      <c r="B105" s="121">
        <f t="shared" si="13"/>
        <v>45</v>
      </c>
      <c r="D105" s="121"/>
      <c r="E105" s="126"/>
      <c r="F105" s="127"/>
      <c r="G105" s="128"/>
      <c r="H105" s="128"/>
      <c r="I105" s="124" t="str">
        <f t="shared" si="7"/>
        <v/>
      </c>
      <c r="J105" s="124" t="str">
        <f t="shared" si="8"/>
        <v/>
      </c>
      <c r="K105" s="129"/>
      <c r="L105" s="128"/>
      <c r="M105" s="128"/>
      <c r="N105" s="124" t="str">
        <f t="shared" si="11"/>
        <v/>
      </c>
      <c r="O105" s="124" t="str">
        <f t="shared" si="12"/>
        <v/>
      </c>
      <c r="P105" s="124" t="e">
        <f t="shared" si="1"/>
        <v>#VALUE!</v>
      </c>
      <c r="Q105" s="124" t="e">
        <f t="shared" si="2"/>
        <v>#VALUE!</v>
      </c>
      <c r="R105" s="124" t="e">
        <f t="shared" si="3"/>
        <v>#VALUE!</v>
      </c>
      <c r="S105" s="124" t="str">
        <f t="shared" si="14"/>
        <v/>
      </c>
      <c r="T105" s="124" t="e">
        <f t="shared" si="15"/>
        <v>#VALUE!</v>
      </c>
      <c r="U105" s="125" t="e">
        <f t="shared" si="16"/>
        <v>#VALUE!</v>
      </c>
    </row>
    <row r="106" spans="2:24">
      <c r="B106" s="121">
        <f t="shared" si="13"/>
        <v>46</v>
      </c>
      <c r="D106" s="121"/>
      <c r="E106" s="126"/>
      <c r="F106" s="127"/>
      <c r="G106" s="128"/>
      <c r="H106" s="128"/>
      <c r="I106" s="124" t="str">
        <f t="shared" si="7"/>
        <v/>
      </c>
      <c r="J106" s="124" t="str">
        <f t="shared" si="8"/>
        <v/>
      </c>
      <c r="K106" s="129"/>
      <c r="L106" s="128"/>
      <c r="M106" s="128"/>
      <c r="N106" s="124" t="str">
        <f t="shared" si="11"/>
        <v/>
      </c>
      <c r="O106" s="124" t="str">
        <f t="shared" si="12"/>
        <v/>
      </c>
      <c r="P106" s="124" t="e">
        <f t="shared" si="1"/>
        <v>#VALUE!</v>
      </c>
      <c r="Q106" s="124" t="e">
        <f t="shared" si="2"/>
        <v>#VALUE!</v>
      </c>
      <c r="R106" s="124" t="e">
        <f t="shared" si="3"/>
        <v>#VALUE!</v>
      </c>
      <c r="S106" s="124" t="str">
        <f t="shared" si="14"/>
        <v/>
      </c>
      <c r="T106" s="124" t="e">
        <f t="shared" si="15"/>
        <v>#VALUE!</v>
      </c>
      <c r="U106" s="125" t="e">
        <f t="shared" si="16"/>
        <v>#VALUE!</v>
      </c>
    </row>
    <row r="107" spans="2:24">
      <c r="B107" s="121">
        <f t="shared" si="13"/>
        <v>47</v>
      </c>
      <c r="D107" s="121"/>
      <c r="E107" s="126"/>
      <c r="F107" s="127"/>
      <c r="G107" s="128"/>
      <c r="H107" s="128"/>
      <c r="I107" s="124" t="str">
        <f t="shared" si="7"/>
        <v/>
      </c>
      <c r="J107" s="124" t="str">
        <f t="shared" si="8"/>
        <v/>
      </c>
      <c r="K107" s="129"/>
      <c r="L107" s="128"/>
      <c r="M107" s="128"/>
      <c r="N107" s="124" t="str">
        <f t="shared" si="11"/>
        <v/>
      </c>
      <c r="O107" s="124" t="str">
        <f t="shared" si="12"/>
        <v/>
      </c>
      <c r="P107" s="124" t="e">
        <f t="shared" si="1"/>
        <v>#VALUE!</v>
      </c>
      <c r="Q107" s="124" t="e">
        <f t="shared" si="2"/>
        <v>#VALUE!</v>
      </c>
      <c r="R107" s="124" t="e">
        <f t="shared" si="3"/>
        <v>#VALUE!</v>
      </c>
      <c r="S107" s="124" t="str">
        <f t="shared" si="14"/>
        <v/>
      </c>
      <c r="T107" s="124" t="e">
        <f t="shared" si="15"/>
        <v>#VALUE!</v>
      </c>
      <c r="U107" s="125" t="e">
        <f t="shared" si="16"/>
        <v>#VALUE!</v>
      </c>
    </row>
    <row r="108" spans="2:24">
      <c r="B108" s="121">
        <f t="shared" si="13"/>
        <v>48</v>
      </c>
      <c r="D108" s="121"/>
      <c r="E108" s="126"/>
      <c r="F108" s="127"/>
      <c r="G108" s="128"/>
      <c r="H108" s="128"/>
      <c r="I108" s="124" t="str">
        <f t="shared" si="7"/>
        <v/>
      </c>
      <c r="J108" s="124" t="str">
        <f t="shared" si="8"/>
        <v/>
      </c>
      <c r="K108" s="129"/>
      <c r="L108" s="128"/>
      <c r="M108" s="128"/>
      <c r="N108" s="124" t="str">
        <f t="shared" si="11"/>
        <v/>
      </c>
      <c r="O108" s="124" t="str">
        <f t="shared" si="12"/>
        <v/>
      </c>
      <c r="P108" s="124" t="e">
        <f t="shared" si="1"/>
        <v>#VALUE!</v>
      </c>
      <c r="Q108" s="124" t="e">
        <f t="shared" si="2"/>
        <v>#VALUE!</v>
      </c>
      <c r="R108" s="124" t="e">
        <f t="shared" si="3"/>
        <v>#VALUE!</v>
      </c>
      <c r="S108" s="124" t="str">
        <f t="shared" si="14"/>
        <v/>
      </c>
      <c r="T108" s="124" t="e">
        <f t="shared" si="15"/>
        <v>#VALUE!</v>
      </c>
      <c r="U108" s="125" t="e">
        <f t="shared" si="16"/>
        <v>#VALUE!</v>
      </c>
    </row>
    <row r="109" spans="2:24">
      <c r="B109" s="121">
        <f t="shared" si="13"/>
        <v>49</v>
      </c>
      <c r="D109" s="121"/>
      <c r="E109" s="126"/>
      <c r="F109" s="127"/>
      <c r="G109" s="128"/>
      <c r="H109" s="128"/>
      <c r="I109" s="124" t="str">
        <f t="shared" si="7"/>
        <v/>
      </c>
      <c r="J109" s="124" t="str">
        <f t="shared" si="8"/>
        <v/>
      </c>
      <c r="K109" s="129"/>
      <c r="L109" s="128"/>
      <c r="M109" s="128"/>
      <c r="N109" s="124" t="str">
        <f t="shared" si="11"/>
        <v/>
      </c>
      <c r="O109" s="124" t="str">
        <f t="shared" si="12"/>
        <v/>
      </c>
      <c r="P109" s="124" t="e">
        <f t="shared" si="1"/>
        <v>#VALUE!</v>
      </c>
      <c r="Q109" s="124" t="e">
        <f t="shared" si="2"/>
        <v>#VALUE!</v>
      </c>
      <c r="R109" s="124" t="e">
        <f t="shared" si="3"/>
        <v>#VALUE!</v>
      </c>
      <c r="S109" s="124" t="str">
        <f t="shared" si="14"/>
        <v/>
      </c>
      <c r="T109" s="124" t="e">
        <f t="shared" si="15"/>
        <v>#VALUE!</v>
      </c>
      <c r="U109" s="125" t="e">
        <f t="shared" si="16"/>
        <v>#VALUE!</v>
      </c>
    </row>
    <row r="110" spans="2:24">
      <c r="B110" s="121">
        <f t="shared" si="13"/>
        <v>50</v>
      </c>
      <c r="D110" s="121"/>
      <c r="E110" s="126"/>
      <c r="F110" s="127"/>
      <c r="G110" s="128"/>
      <c r="H110" s="128"/>
      <c r="I110" s="124" t="str">
        <f t="shared" si="7"/>
        <v/>
      </c>
      <c r="J110" s="124" t="str">
        <f t="shared" si="8"/>
        <v/>
      </c>
      <c r="K110" s="129"/>
      <c r="L110" s="128"/>
      <c r="M110" s="128"/>
      <c r="N110" s="124" t="str">
        <f t="shared" si="11"/>
        <v/>
      </c>
      <c r="O110" s="124" t="str">
        <f t="shared" si="12"/>
        <v/>
      </c>
      <c r="P110" s="124" t="e">
        <f t="shared" si="1"/>
        <v>#VALUE!</v>
      </c>
      <c r="Q110" s="124" t="e">
        <f t="shared" si="2"/>
        <v>#VALUE!</v>
      </c>
      <c r="R110" s="124" t="e">
        <f t="shared" si="3"/>
        <v>#VALUE!</v>
      </c>
      <c r="S110" s="124" t="str">
        <f t="shared" si="14"/>
        <v/>
      </c>
      <c r="T110" s="124" t="e">
        <f t="shared" si="15"/>
        <v>#VALUE!</v>
      </c>
      <c r="U110" s="125" t="e">
        <f t="shared" si="16"/>
        <v>#VALUE!</v>
      </c>
    </row>
    <row r="111" spans="2:24">
      <c r="B111" s="121">
        <f t="shared" si="13"/>
        <v>51</v>
      </c>
      <c r="D111" s="121"/>
      <c r="E111" s="126"/>
      <c r="F111" s="127"/>
      <c r="G111" s="128"/>
      <c r="H111" s="128"/>
      <c r="I111" s="124" t="str">
        <f t="shared" si="7"/>
        <v/>
      </c>
      <c r="J111" s="124" t="str">
        <f t="shared" si="8"/>
        <v/>
      </c>
      <c r="K111" s="129"/>
      <c r="L111" s="128"/>
      <c r="M111" s="128"/>
      <c r="N111" s="124" t="str">
        <f t="shared" si="11"/>
        <v/>
      </c>
      <c r="O111" s="124" t="str">
        <f t="shared" si="12"/>
        <v/>
      </c>
      <c r="P111" s="124" t="e">
        <f t="shared" si="1"/>
        <v>#VALUE!</v>
      </c>
      <c r="Q111" s="124" t="e">
        <f t="shared" si="2"/>
        <v>#VALUE!</v>
      </c>
      <c r="R111" s="124" t="e">
        <f t="shared" si="3"/>
        <v>#VALUE!</v>
      </c>
      <c r="S111" s="124" t="str">
        <f t="shared" si="14"/>
        <v/>
      </c>
      <c r="T111" s="124" t="e">
        <f t="shared" si="15"/>
        <v>#VALUE!</v>
      </c>
      <c r="U111" s="125" t="e">
        <f t="shared" si="16"/>
        <v>#VALUE!</v>
      </c>
    </row>
    <row r="112" spans="2:24">
      <c r="B112" s="121">
        <f t="shared" si="13"/>
        <v>52</v>
      </c>
      <c r="D112" s="121"/>
      <c r="E112" s="126"/>
      <c r="F112" s="127"/>
      <c r="G112" s="128"/>
      <c r="H112" s="128"/>
      <c r="I112" s="124" t="str">
        <f t="shared" si="7"/>
        <v/>
      </c>
      <c r="J112" s="124" t="str">
        <f t="shared" si="8"/>
        <v/>
      </c>
      <c r="K112" s="129"/>
      <c r="L112" s="128"/>
      <c r="M112" s="128"/>
      <c r="N112" s="124" t="str">
        <f t="shared" si="11"/>
        <v/>
      </c>
      <c r="O112" s="124" t="str">
        <f t="shared" si="12"/>
        <v/>
      </c>
      <c r="P112" s="124" t="e">
        <f t="shared" si="1"/>
        <v>#VALUE!</v>
      </c>
      <c r="Q112" s="124" t="e">
        <f t="shared" si="2"/>
        <v>#VALUE!</v>
      </c>
      <c r="R112" s="124" t="e">
        <f t="shared" si="3"/>
        <v>#VALUE!</v>
      </c>
      <c r="S112" s="124" t="str">
        <f t="shared" si="14"/>
        <v/>
      </c>
      <c r="T112" s="124" t="e">
        <f t="shared" si="15"/>
        <v>#VALUE!</v>
      </c>
      <c r="U112" s="125" t="e">
        <f t="shared" si="16"/>
        <v>#VALUE!</v>
      </c>
    </row>
    <row r="113" spans="2:21">
      <c r="B113" s="121">
        <f t="shared" si="13"/>
        <v>53</v>
      </c>
      <c r="D113" s="121"/>
      <c r="E113" s="126"/>
      <c r="F113" s="127"/>
      <c r="G113" s="128"/>
      <c r="H113" s="128"/>
      <c r="I113" s="124" t="str">
        <f t="shared" si="7"/>
        <v/>
      </c>
      <c r="J113" s="124" t="str">
        <f t="shared" si="8"/>
        <v/>
      </c>
      <c r="K113" s="129"/>
      <c r="L113" s="128"/>
      <c r="M113" s="128"/>
      <c r="N113" s="124" t="str">
        <f t="shared" si="11"/>
        <v/>
      </c>
      <c r="O113" s="124" t="str">
        <f t="shared" si="12"/>
        <v/>
      </c>
      <c r="P113" s="124" t="e">
        <f t="shared" si="1"/>
        <v>#VALUE!</v>
      </c>
      <c r="Q113" s="124" t="e">
        <f t="shared" si="2"/>
        <v>#VALUE!</v>
      </c>
      <c r="R113" s="124" t="e">
        <f t="shared" si="3"/>
        <v>#VALUE!</v>
      </c>
      <c r="S113" s="124" t="str">
        <f t="shared" si="14"/>
        <v/>
      </c>
      <c r="T113" s="124" t="e">
        <f t="shared" si="15"/>
        <v>#VALUE!</v>
      </c>
      <c r="U113" s="125" t="e">
        <f t="shared" si="16"/>
        <v>#VALUE!</v>
      </c>
    </row>
    <row r="114" spans="2:21">
      <c r="B114" s="121">
        <f t="shared" si="13"/>
        <v>54</v>
      </c>
      <c r="D114" s="121"/>
      <c r="E114" s="126"/>
      <c r="F114" s="127"/>
      <c r="G114" s="128"/>
      <c r="H114" s="128"/>
      <c r="I114" s="124" t="str">
        <f t="shared" si="7"/>
        <v/>
      </c>
      <c r="J114" s="124" t="str">
        <f t="shared" si="8"/>
        <v/>
      </c>
      <c r="K114" s="129"/>
      <c r="L114" s="128"/>
      <c r="M114" s="128"/>
      <c r="N114" s="124" t="str">
        <f t="shared" si="11"/>
        <v/>
      </c>
      <c r="O114" s="124" t="str">
        <f t="shared" si="12"/>
        <v/>
      </c>
      <c r="P114" s="124" t="e">
        <f t="shared" si="1"/>
        <v>#VALUE!</v>
      </c>
      <c r="Q114" s="124" t="e">
        <f t="shared" si="2"/>
        <v>#VALUE!</v>
      </c>
      <c r="R114" s="124" t="e">
        <f t="shared" si="3"/>
        <v>#VALUE!</v>
      </c>
      <c r="S114" s="124" t="str">
        <f t="shared" si="14"/>
        <v/>
      </c>
      <c r="T114" s="124" t="e">
        <f t="shared" si="15"/>
        <v>#VALUE!</v>
      </c>
      <c r="U114" s="125" t="e">
        <f t="shared" si="16"/>
        <v>#VALUE!</v>
      </c>
    </row>
    <row r="115" spans="2:21">
      <c r="B115" s="121">
        <f t="shared" si="13"/>
        <v>55</v>
      </c>
      <c r="D115" s="121"/>
      <c r="E115" s="126"/>
      <c r="F115" s="127"/>
      <c r="G115" s="128"/>
      <c r="H115" s="128"/>
      <c r="I115" s="124" t="str">
        <f t="shared" si="7"/>
        <v/>
      </c>
      <c r="J115" s="124" t="str">
        <f t="shared" si="8"/>
        <v/>
      </c>
      <c r="K115" s="129"/>
      <c r="L115" s="128"/>
      <c r="M115" s="128"/>
      <c r="N115" s="124" t="str">
        <f t="shared" si="11"/>
        <v/>
      </c>
      <c r="O115" s="124" t="str">
        <f t="shared" si="12"/>
        <v/>
      </c>
      <c r="P115" s="124" t="e">
        <f t="shared" si="1"/>
        <v>#VALUE!</v>
      </c>
      <c r="Q115" s="124" t="e">
        <f t="shared" si="2"/>
        <v>#VALUE!</v>
      </c>
      <c r="R115" s="124" t="e">
        <f t="shared" si="3"/>
        <v>#VALUE!</v>
      </c>
      <c r="S115" s="124" t="str">
        <f t="shared" si="14"/>
        <v/>
      </c>
      <c r="T115" s="124" t="e">
        <f t="shared" si="15"/>
        <v>#VALUE!</v>
      </c>
      <c r="U115" s="125" t="e">
        <f t="shared" si="16"/>
        <v>#VALUE!</v>
      </c>
    </row>
    <row r="116" spans="2:21">
      <c r="B116" s="121">
        <f t="shared" si="13"/>
        <v>56</v>
      </c>
      <c r="D116" s="121"/>
      <c r="E116" s="126"/>
      <c r="F116" s="127"/>
      <c r="G116" s="128"/>
      <c r="H116" s="128"/>
      <c r="I116" s="124" t="str">
        <f t="shared" si="7"/>
        <v/>
      </c>
      <c r="J116" s="124" t="str">
        <f t="shared" si="8"/>
        <v/>
      </c>
      <c r="K116" s="129"/>
      <c r="L116" s="128"/>
      <c r="M116" s="128"/>
      <c r="N116" s="124" t="str">
        <f t="shared" si="11"/>
        <v/>
      </c>
      <c r="O116" s="124" t="str">
        <f t="shared" si="12"/>
        <v/>
      </c>
      <c r="P116" s="124" t="e">
        <f t="shared" si="1"/>
        <v>#VALUE!</v>
      </c>
      <c r="Q116" s="124" t="e">
        <f t="shared" si="2"/>
        <v>#VALUE!</v>
      </c>
      <c r="R116" s="124" t="e">
        <f t="shared" si="3"/>
        <v>#VALUE!</v>
      </c>
      <c r="S116" s="124" t="str">
        <f t="shared" si="14"/>
        <v/>
      </c>
      <c r="T116" s="124" t="e">
        <f t="shared" si="15"/>
        <v>#VALUE!</v>
      </c>
      <c r="U116" s="125" t="e">
        <f t="shared" si="16"/>
        <v>#VALUE!</v>
      </c>
    </row>
    <row r="117" spans="2:21">
      <c r="B117" s="121">
        <f t="shared" si="13"/>
        <v>57</v>
      </c>
      <c r="D117" s="121"/>
      <c r="E117" s="126"/>
      <c r="F117" s="127"/>
      <c r="G117" s="128"/>
      <c r="H117" s="128"/>
      <c r="I117" s="124" t="str">
        <f t="shared" si="7"/>
        <v/>
      </c>
      <c r="J117" s="124" t="str">
        <f t="shared" si="8"/>
        <v/>
      </c>
      <c r="K117" s="129"/>
      <c r="L117" s="128"/>
      <c r="M117" s="128"/>
      <c r="N117" s="124" t="str">
        <f t="shared" si="11"/>
        <v/>
      </c>
      <c r="O117" s="124" t="str">
        <f t="shared" si="12"/>
        <v/>
      </c>
      <c r="P117" s="124" t="e">
        <f t="shared" si="1"/>
        <v>#VALUE!</v>
      </c>
      <c r="Q117" s="124" t="e">
        <f t="shared" si="2"/>
        <v>#VALUE!</v>
      </c>
      <c r="R117" s="124" t="e">
        <f t="shared" si="3"/>
        <v>#VALUE!</v>
      </c>
      <c r="S117" s="124" t="str">
        <f t="shared" si="14"/>
        <v/>
      </c>
      <c r="T117" s="124" t="e">
        <f t="shared" si="15"/>
        <v>#VALUE!</v>
      </c>
      <c r="U117" s="125" t="e">
        <f t="shared" si="16"/>
        <v>#VALUE!</v>
      </c>
    </row>
    <row r="118" spans="2:21">
      <c r="B118" s="121">
        <f t="shared" si="13"/>
        <v>58</v>
      </c>
      <c r="D118" s="121"/>
      <c r="E118" s="126"/>
      <c r="F118" s="127"/>
      <c r="G118" s="128"/>
      <c r="H118" s="128"/>
      <c r="I118" s="124" t="str">
        <f t="shared" si="7"/>
        <v/>
      </c>
      <c r="J118" s="124" t="str">
        <f t="shared" si="8"/>
        <v/>
      </c>
      <c r="K118" s="129"/>
      <c r="L118" s="128"/>
      <c r="M118" s="128"/>
      <c r="N118" s="124" t="str">
        <f t="shared" si="11"/>
        <v/>
      </c>
      <c r="O118" s="124" t="str">
        <f t="shared" si="12"/>
        <v/>
      </c>
      <c r="P118" s="124" t="e">
        <f t="shared" si="1"/>
        <v>#VALUE!</v>
      </c>
      <c r="Q118" s="124" t="e">
        <f t="shared" si="2"/>
        <v>#VALUE!</v>
      </c>
      <c r="R118" s="124" t="e">
        <f t="shared" si="3"/>
        <v>#VALUE!</v>
      </c>
      <c r="S118" s="124" t="str">
        <f t="shared" si="14"/>
        <v/>
      </c>
      <c r="T118" s="124" t="e">
        <f t="shared" si="15"/>
        <v>#VALUE!</v>
      </c>
      <c r="U118" s="125" t="e">
        <f t="shared" si="16"/>
        <v>#VALUE!</v>
      </c>
    </row>
    <row r="119" spans="2:21">
      <c r="B119" s="121">
        <f t="shared" si="13"/>
        <v>59</v>
      </c>
      <c r="D119" s="121"/>
      <c r="E119" s="126"/>
      <c r="F119" s="127"/>
      <c r="G119" s="128"/>
      <c r="H119" s="128"/>
      <c r="I119" s="124" t="str">
        <f t="shared" si="7"/>
        <v/>
      </c>
      <c r="J119" s="124" t="str">
        <f t="shared" si="8"/>
        <v/>
      </c>
      <c r="K119" s="129"/>
      <c r="L119" s="128"/>
      <c r="M119" s="128"/>
      <c r="N119" s="124" t="str">
        <f t="shared" si="11"/>
        <v/>
      </c>
      <c r="O119" s="124" t="str">
        <f t="shared" si="12"/>
        <v/>
      </c>
      <c r="P119" s="124" t="e">
        <f t="shared" si="1"/>
        <v>#VALUE!</v>
      </c>
      <c r="Q119" s="124" t="e">
        <f t="shared" si="2"/>
        <v>#VALUE!</v>
      </c>
      <c r="R119" s="124" t="e">
        <f t="shared" si="3"/>
        <v>#VALUE!</v>
      </c>
      <c r="S119" s="124" t="str">
        <f t="shared" si="14"/>
        <v/>
      </c>
      <c r="T119" s="124" t="e">
        <f t="shared" si="15"/>
        <v>#VALUE!</v>
      </c>
      <c r="U119" s="125" t="e">
        <f t="shared" si="16"/>
        <v>#VALUE!</v>
      </c>
    </row>
    <row r="120" spans="2:21">
      <c r="B120" s="121">
        <f t="shared" si="13"/>
        <v>60</v>
      </c>
      <c r="D120" s="121"/>
      <c r="E120" s="126"/>
      <c r="F120" s="127"/>
      <c r="G120" s="128"/>
      <c r="H120" s="128"/>
      <c r="I120" s="124" t="str">
        <f t="shared" si="7"/>
        <v/>
      </c>
      <c r="J120" s="124" t="str">
        <f t="shared" si="8"/>
        <v/>
      </c>
      <c r="K120" s="129"/>
      <c r="L120" s="128"/>
      <c r="M120" s="128"/>
      <c r="N120" s="124" t="str">
        <f t="shared" si="11"/>
        <v/>
      </c>
      <c r="O120" s="124" t="str">
        <f t="shared" si="12"/>
        <v/>
      </c>
      <c r="P120" s="124" t="e">
        <f t="shared" si="1"/>
        <v>#VALUE!</v>
      </c>
      <c r="Q120" s="124" t="e">
        <f t="shared" si="2"/>
        <v>#VALUE!</v>
      </c>
      <c r="R120" s="124" t="e">
        <f t="shared" si="3"/>
        <v>#VALUE!</v>
      </c>
      <c r="S120" s="124" t="str">
        <f t="shared" si="14"/>
        <v/>
      </c>
      <c r="T120" s="124" t="e">
        <f t="shared" si="15"/>
        <v>#VALUE!</v>
      </c>
      <c r="U120" s="125" t="e">
        <f t="shared" si="16"/>
        <v>#VALUE!</v>
      </c>
    </row>
    <row r="121" spans="2:21">
      <c r="B121" s="121">
        <f t="shared" si="13"/>
        <v>61</v>
      </c>
      <c r="D121" s="121"/>
      <c r="E121" s="126"/>
      <c r="F121" s="127"/>
      <c r="G121" s="128"/>
      <c r="H121" s="128"/>
      <c r="I121" s="124" t="str">
        <f t="shared" si="7"/>
        <v/>
      </c>
      <c r="J121" s="124" t="str">
        <f t="shared" si="8"/>
        <v/>
      </c>
      <c r="K121" s="129"/>
      <c r="L121" s="128"/>
      <c r="M121" s="128"/>
      <c r="N121" s="124" t="str">
        <f t="shared" si="11"/>
        <v/>
      </c>
      <c r="O121" s="124" t="str">
        <f t="shared" si="12"/>
        <v/>
      </c>
      <c r="P121" s="124" t="e">
        <f t="shared" si="1"/>
        <v>#VALUE!</v>
      </c>
      <c r="Q121" s="124" t="e">
        <f t="shared" si="2"/>
        <v>#VALUE!</v>
      </c>
      <c r="R121" s="124" t="e">
        <f t="shared" si="3"/>
        <v>#VALUE!</v>
      </c>
      <c r="S121" s="124" t="str">
        <f t="shared" si="14"/>
        <v/>
      </c>
      <c r="T121" s="124" t="e">
        <f t="shared" si="15"/>
        <v>#VALUE!</v>
      </c>
      <c r="U121" s="125" t="e">
        <f t="shared" si="16"/>
        <v>#VALUE!</v>
      </c>
    </row>
    <row r="122" spans="2:21">
      <c r="B122" s="121">
        <f t="shared" si="13"/>
        <v>62</v>
      </c>
      <c r="D122" s="121"/>
      <c r="E122" s="126"/>
      <c r="F122" s="127"/>
      <c r="G122" s="128"/>
      <c r="H122" s="128"/>
      <c r="I122" s="124" t="str">
        <f t="shared" si="7"/>
        <v/>
      </c>
      <c r="J122" s="124" t="str">
        <f t="shared" si="8"/>
        <v/>
      </c>
      <c r="K122" s="129"/>
      <c r="L122" s="128"/>
      <c r="M122" s="128"/>
      <c r="N122" s="124" t="str">
        <f t="shared" si="11"/>
        <v/>
      </c>
      <c r="O122" s="124" t="str">
        <f t="shared" si="12"/>
        <v/>
      </c>
      <c r="P122" s="124" t="e">
        <f t="shared" si="1"/>
        <v>#VALUE!</v>
      </c>
      <c r="Q122" s="124" t="e">
        <f t="shared" si="2"/>
        <v>#VALUE!</v>
      </c>
      <c r="R122" s="124" t="e">
        <f t="shared" si="3"/>
        <v>#VALUE!</v>
      </c>
      <c r="S122" s="124" t="str">
        <f t="shared" si="14"/>
        <v/>
      </c>
      <c r="T122" s="124" t="e">
        <f t="shared" si="15"/>
        <v>#VALUE!</v>
      </c>
      <c r="U122" s="125" t="e">
        <f t="shared" si="16"/>
        <v>#VALUE!</v>
      </c>
    </row>
    <row r="123" spans="2:21">
      <c r="B123" s="121">
        <f t="shared" si="13"/>
        <v>63</v>
      </c>
      <c r="D123" s="121"/>
      <c r="E123" s="126"/>
      <c r="F123" s="127"/>
      <c r="G123" s="128"/>
      <c r="H123" s="128"/>
      <c r="I123" s="124" t="str">
        <f t="shared" si="7"/>
        <v/>
      </c>
      <c r="J123" s="124" t="str">
        <f t="shared" si="8"/>
        <v/>
      </c>
      <c r="K123" s="129"/>
      <c r="L123" s="128"/>
      <c r="M123" s="128"/>
      <c r="N123" s="124" t="str">
        <f t="shared" si="11"/>
        <v/>
      </c>
      <c r="O123" s="124" t="str">
        <f t="shared" si="12"/>
        <v/>
      </c>
      <c r="P123" s="124" t="e">
        <f t="shared" si="1"/>
        <v>#VALUE!</v>
      </c>
      <c r="Q123" s="124" t="e">
        <f t="shared" si="2"/>
        <v>#VALUE!</v>
      </c>
      <c r="R123" s="124" t="e">
        <f t="shared" si="3"/>
        <v>#VALUE!</v>
      </c>
      <c r="S123" s="124" t="str">
        <f t="shared" si="14"/>
        <v/>
      </c>
      <c r="T123" s="124" t="e">
        <f t="shared" si="15"/>
        <v>#VALUE!</v>
      </c>
      <c r="U123" s="125" t="e">
        <f t="shared" si="16"/>
        <v>#VALUE!</v>
      </c>
    </row>
    <row r="124" spans="2:21">
      <c r="B124" s="121">
        <f t="shared" si="13"/>
        <v>64</v>
      </c>
      <c r="D124" s="121"/>
      <c r="E124" s="126"/>
      <c r="F124" s="127"/>
      <c r="G124" s="128"/>
      <c r="H124" s="128"/>
      <c r="I124" s="124" t="str">
        <f t="shared" si="7"/>
        <v/>
      </c>
      <c r="J124" s="124" t="str">
        <f t="shared" si="8"/>
        <v/>
      </c>
      <c r="K124" s="129"/>
      <c r="L124" s="128"/>
      <c r="M124" s="128"/>
      <c r="N124" s="124" t="str">
        <f t="shared" si="11"/>
        <v/>
      </c>
      <c r="O124" s="124" t="str">
        <f t="shared" si="12"/>
        <v/>
      </c>
      <c r="P124" s="124" t="e">
        <f t="shared" si="1"/>
        <v>#VALUE!</v>
      </c>
      <c r="Q124" s="124" t="e">
        <f t="shared" si="2"/>
        <v>#VALUE!</v>
      </c>
      <c r="R124" s="124" t="e">
        <f t="shared" si="3"/>
        <v>#VALUE!</v>
      </c>
      <c r="S124" s="124" t="str">
        <f t="shared" si="14"/>
        <v/>
      </c>
      <c r="T124" s="124" t="e">
        <f t="shared" si="15"/>
        <v>#VALUE!</v>
      </c>
      <c r="U124" s="125" t="e">
        <f t="shared" si="16"/>
        <v>#VALUE!</v>
      </c>
    </row>
    <row r="125" spans="2:21">
      <c r="B125" s="121">
        <f t="shared" si="13"/>
        <v>65</v>
      </c>
      <c r="D125" s="121"/>
      <c r="E125" s="126"/>
      <c r="F125" s="127"/>
      <c r="G125" s="128"/>
      <c r="H125" s="128"/>
      <c r="I125" s="124" t="str">
        <f t="shared" si="7"/>
        <v/>
      </c>
      <c r="J125" s="124" t="str">
        <f t="shared" si="8"/>
        <v/>
      </c>
      <c r="K125" s="129"/>
      <c r="L125" s="128"/>
      <c r="M125" s="128"/>
      <c r="N125" s="124" t="str">
        <f t="shared" si="11"/>
        <v/>
      </c>
      <c r="O125" s="124" t="str">
        <f t="shared" si="12"/>
        <v/>
      </c>
      <c r="P125" s="124" t="e">
        <f t="shared" ref="P125:P184" si="17">1-FINAL_WEIGHT_GREEN/INITIAL_WEIGHT_GREEN</f>
        <v>#VALUE!</v>
      </c>
      <c r="Q125" s="124" t="e">
        <f t="shared" ref="Q125:Q184" si="18">Hr*(1-S)</f>
        <v>#VALUE!</v>
      </c>
      <c r="R125" s="124" t="e">
        <f t="shared" ref="R125:R184" si="19">FINAL_WEIGHT_RED/INITIAL_WEIGHT_RED</f>
        <v>#VALUE!</v>
      </c>
      <c r="S125" s="124" t="str">
        <f t="shared" ref="S125:S156" si="20">IF(NOT(Recovery_date=""),Recovery_date-DATE_OF_BURIAL,"")</f>
        <v/>
      </c>
      <c r="T125" s="124" t="e">
        <f t="shared" ref="T125:T156" si="21">1-(ag/Hg)</f>
        <v>#VALUE!</v>
      </c>
      <c r="U125" s="125" t="e">
        <f t="shared" ref="U125:U156" si="22">LN(ar/(Wt-(1-ar)))/t</f>
        <v>#VALUE!</v>
      </c>
    </row>
    <row r="126" spans="2:21">
      <c r="B126" s="121">
        <f t="shared" si="13"/>
        <v>66</v>
      </c>
      <c r="D126" s="121"/>
      <c r="E126" s="126"/>
      <c r="F126" s="127"/>
      <c r="G126" s="128"/>
      <c r="H126" s="128"/>
      <c r="I126" s="124" t="str">
        <f t="shared" si="7"/>
        <v/>
      </c>
      <c r="J126" s="124" t="str">
        <f t="shared" si="8"/>
        <v/>
      </c>
      <c r="K126" s="129"/>
      <c r="L126" s="128"/>
      <c r="M126" s="128"/>
      <c r="N126" s="124" t="str">
        <f t="shared" si="11"/>
        <v/>
      </c>
      <c r="O126" s="124" t="str">
        <f t="shared" si="12"/>
        <v/>
      </c>
      <c r="P126" s="124" t="e">
        <f t="shared" si="17"/>
        <v>#VALUE!</v>
      </c>
      <c r="Q126" s="124" t="e">
        <f t="shared" si="18"/>
        <v>#VALUE!</v>
      </c>
      <c r="R126" s="124" t="e">
        <f t="shared" si="19"/>
        <v>#VALUE!</v>
      </c>
      <c r="S126" s="124" t="str">
        <f t="shared" si="20"/>
        <v/>
      </c>
      <c r="T126" s="124" t="e">
        <f t="shared" si="21"/>
        <v>#VALUE!</v>
      </c>
      <c r="U126" s="125" t="e">
        <f t="shared" si="22"/>
        <v>#VALUE!</v>
      </c>
    </row>
    <row r="127" spans="2:21">
      <c r="B127" s="121">
        <f t="shared" si="13"/>
        <v>67</v>
      </c>
      <c r="D127" s="121"/>
      <c r="E127" s="126"/>
      <c r="F127" s="127"/>
      <c r="G127" s="128"/>
      <c r="H127" s="128"/>
      <c r="I127" s="124" t="str">
        <f t="shared" si="7"/>
        <v/>
      </c>
      <c r="J127" s="124" t="str">
        <f t="shared" si="8"/>
        <v/>
      </c>
      <c r="K127" s="129"/>
      <c r="L127" s="128"/>
      <c r="M127" s="128"/>
      <c r="N127" s="124" t="str">
        <f t="shared" si="11"/>
        <v/>
      </c>
      <c r="O127" s="124" t="str">
        <f t="shared" si="12"/>
        <v/>
      </c>
      <c r="P127" s="124" t="e">
        <f t="shared" si="17"/>
        <v>#VALUE!</v>
      </c>
      <c r="Q127" s="124" t="e">
        <f t="shared" si="18"/>
        <v>#VALUE!</v>
      </c>
      <c r="R127" s="124" t="e">
        <f t="shared" si="19"/>
        <v>#VALUE!</v>
      </c>
      <c r="S127" s="124" t="str">
        <f t="shared" si="20"/>
        <v/>
      </c>
      <c r="T127" s="124" t="e">
        <f t="shared" si="21"/>
        <v>#VALUE!</v>
      </c>
      <c r="U127" s="125" t="e">
        <f t="shared" si="22"/>
        <v>#VALUE!</v>
      </c>
    </row>
    <row r="128" spans="2:21">
      <c r="B128" s="121">
        <f t="shared" si="13"/>
        <v>68</v>
      </c>
      <c r="D128" s="121"/>
      <c r="E128" s="126"/>
      <c r="F128" s="127"/>
      <c r="G128" s="128"/>
      <c r="H128" s="128"/>
      <c r="I128" s="124" t="str">
        <f t="shared" si="7"/>
        <v/>
      </c>
      <c r="J128" s="124" t="str">
        <f t="shared" si="8"/>
        <v/>
      </c>
      <c r="K128" s="129"/>
      <c r="L128" s="128"/>
      <c r="M128" s="128"/>
      <c r="N128" s="124" t="str">
        <f t="shared" si="11"/>
        <v/>
      </c>
      <c r="O128" s="124" t="str">
        <f t="shared" si="12"/>
        <v/>
      </c>
      <c r="P128" s="124" t="e">
        <f t="shared" si="17"/>
        <v>#VALUE!</v>
      </c>
      <c r="Q128" s="124" t="e">
        <f t="shared" si="18"/>
        <v>#VALUE!</v>
      </c>
      <c r="R128" s="124" t="e">
        <f t="shared" si="19"/>
        <v>#VALUE!</v>
      </c>
      <c r="S128" s="124" t="str">
        <f t="shared" si="20"/>
        <v/>
      </c>
      <c r="T128" s="124" t="e">
        <f t="shared" si="21"/>
        <v>#VALUE!</v>
      </c>
      <c r="U128" s="125" t="e">
        <f t="shared" si="22"/>
        <v>#VALUE!</v>
      </c>
    </row>
    <row r="129" spans="2:21">
      <c r="B129" s="121">
        <f t="shared" si="13"/>
        <v>69</v>
      </c>
      <c r="D129" s="121"/>
      <c r="E129" s="126"/>
      <c r="F129" s="127"/>
      <c r="G129" s="128"/>
      <c r="H129" s="128"/>
      <c r="I129" s="124" t="str">
        <f t="shared" ref="I129:I166" si="23">IF(G129&gt;0,(G129*FcorrGreen-(Wcordandbag+Wlabel)),"")</f>
        <v/>
      </c>
      <c r="J129" s="124" t="str">
        <f t="shared" ref="J129:J166" si="24">IF(H129&gt;0,(H129*FcorrRed-(Wcordandbag+Wlabel)),"")</f>
        <v/>
      </c>
      <c r="K129" s="129"/>
      <c r="L129" s="128"/>
      <c r="M129" s="128"/>
      <c r="N129" s="124" t="str">
        <f t="shared" si="11"/>
        <v/>
      </c>
      <c r="O129" s="124" t="str">
        <f t="shared" si="12"/>
        <v/>
      </c>
      <c r="P129" s="124" t="e">
        <f t="shared" si="17"/>
        <v>#VALUE!</v>
      </c>
      <c r="Q129" s="124" t="e">
        <f t="shared" si="18"/>
        <v>#VALUE!</v>
      </c>
      <c r="R129" s="124" t="e">
        <f t="shared" si="19"/>
        <v>#VALUE!</v>
      </c>
      <c r="S129" s="124" t="str">
        <f t="shared" si="20"/>
        <v/>
      </c>
      <c r="T129" s="124" t="e">
        <f t="shared" si="21"/>
        <v>#VALUE!</v>
      </c>
      <c r="U129" s="125" t="e">
        <f t="shared" si="22"/>
        <v>#VALUE!</v>
      </c>
    </row>
    <row r="130" spans="2:21">
      <c r="B130" s="121">
        <f t="shared" si="13"/>
        <v>70</v>
      </c>
      <c r="D130" s="121"/>
      <c r="E130" s="126"/>
      <c r="F130" s="127"/>
      <c r="G130" s="128"/>
      <c r="H130" s="128"/>
      <c r="I130" s="124" t="str">
        <f t="shared" si="23"/>
        <v/>
      </c>
      <c r="J130" s="124" t="str">
        <f t="shared" si="24"/>
        <v/>
      </c>
      <c r="K130" s="129"/>
      <c r="L130" s="128"/>
      <c r="M130" s="128"/>
      <c r="N130" s="124" t="str">
        <f t="shared" si="11"/>
        <v/>
      </c>
      <c r="O130" s="124" t="str">
        <f t="shared" si="12"/>
        <v/>
      </c>
      <c r="P130" s="124" t="e">
        <f t="shared" si="17"/>
        <v>#VALUE!</v>
      </c>
      <c r="Q130" s="124" t="e">
        <f t="shared" si="18"/>
        <v>#VALUE!</v>
      </c>
      <c r="R130" s="124" t="e">
        <f t="shared" si="19"/>
        <v>#VALUE!</v>
      </c>
      <c r="S130" s="124" t="str">
        <f t="shared" si="20"/>
        <v/>
      </c>
      <c r="T130" s="124" t="e">
        <f t="shared" si="21"/>
        <v>#VALUE!</v>
      </c>
      <c r="U130" s="125" t="e">
        <f t="shared" si="22"/>
        <v>#VALUE!</v>
      </c>
    </row>
    <row r="131" spans="2:21">
      <c r="B131" s="121">
        <f t="shared" ref="B131:B184" si="25">B130+1</f>
        <v>71</v>
      </c>
      <c r="D131" s="121"/>
      <c r="E131" s="126"/>
      <c r="F131" s="127"/>
      <c r="G131" s="128"/>
      <c r="H131" s="128"/>
      <c r="I131" s="124" t="str">
        <f t="shared" si="23"/>
        <v/>
      </c>
      <c r="J131" s="124" t="str">
        <f t="shared" si="24"/>
        <v/>
      </c>
      <c r="K131" s="129"/>
      <c r="L131" s="128"/>
      <c r="M131" s="128"/>
      <c r="N131" s="124" t="str">
        <f t="shared" si="11"/>
        <v/>
      </c>
      <c r="O131" s="124" t="str">
        <f t="shared" si="12"/>
        <v/>
      </c>
      <c r="P131" s="124" t="e">
        <f t="shared" si="17"/>
        <v>#VALUE!</v>
      </c>
      <c r="Q131" s="124" t="e">
        <f t="shared" si="18"/>
        <v>#VALUE!</v>
      </c>
      <c r="R131" s="124" t="e">
        <f t="shared" si="19"/>
        <v>#VALUE!</v>
      </c>
      <c r="S131" s="124" t="str">
        <f t="shared" si="20"/>
        <v/>
      </c>
      <c r="T131" s="124" t="e">
        <f t="shared" si="21"/>
        <v>#VALUE!</v>
      </c>
      <c r="U131" s="125" t="e">
        <f t="shared" si="22"/>
        <v>#VALUE!</v>
      </c>
    </row>
    <row r="132" spans="2:21">
      <c r="B132" s="121">
        <f t="shared" si="25"/>
        <v>72</v>
      </c>
      <c r="D132" s="121"/>
      <c r="E132" s="126"/>
      <c r="F132" s="127"/>
      <c r="G132" s="128"/>
      <c r="H132" s="128"/>
      <c r="I132" s="124" t="str">
        <f t="shared" si="23"/>
        <v/>
      </c>
      <c r="J132" s="124" t="str">
        <f t="shared" si="24"/>
        <v/>
      </c>
      <c r="K132" s="129"/>
      <c r="L132" s="128"/>
      <c r="M132" s="128"/>
      <c r="N132" s="124" t="str">
        <f t="shared" si="11"/>
        <v/>
      </c>
      <c r="O132" s="124" t="str">
        <f t="shared" si="12"/>
        <v/>
      </c>
      <c r="P132" s="124" t="e">
        <f t="shared" si="17"/>
        <v>#VALUE!</v>
      </c>
      <c r="Q132" s="124" t="e">
        <f t="shared" si="18"/>
        <v>#VALUE!</v>
      </c>
      <c r="R132" s="124" t="e">
        <f t="shared" si="19"/>
        <v>#VALUE!</v>
      </c>
      <c r="S132" s="124" t="str">
        <f t="shared" si="20"/>
        <v/>
      </c>
      <c r="T132" s="124" t="e">
        <f t="shared" si="21"/>
        <v>#VALUE!</v>
      </c>
      <c r="U132" s="125" t="e">
        <f t="shared" si="22"/>
        <v>#VALUE!</v>
      </c>
    </row>
    <row r="133" spans="2:21">
      <c r="B133" s="121">
        <f t="shared" si="25"/>
        <v>73</v>
      </c>
      <c r="D133" s="121"/>
      <c r="E133" s="126"/>
      <c r="F133" s="127"/>
      <c r="G133" s="128"/>
      <c r="H133" s="128"/>
      <c r="I133" s="124" t="str">
        <f t="shared" si="23"/>
        <v/>
      </c>
      <c r="J133" s="124" t="str">
        <f t="shared" si="24"/>
        <v/>
      </c>
      <c r="K133" s="129"/>
      <c r="L133" s="128"/>
      <c r="M133" s="128"/>
      <c r="N133" s="124" t="str">
        <f t="shared" si="11"/>
        <v/>
      </c>
      <c r="O133" s="124" t="str">
        <f t="shared" si="12"/>
        <v/>
      </c>
      <c r="P133" s="124" t="e">
        <f t="shared" si="17"/>
        <v>#VALUE!</v>
      </c>
      <c r="Q133" s="124" t="e">
        <f t="shared" si="18"/>
        <v>#VALUE!</v>
      </c>
      <c r="R133" s="124" t="e">
        <f t="shared" si="19"/>
        <v>#VALUE!</v>
      </c>
      <c r="S133" s="124" t="str">
        <f t="shared" si="20"/>
        <v/>
      </c>
      <c r="T133" s="124" t="e">
        <f t="shared" si="21"/>
        <v>#VALUE!</v>
      </c>
      <c r="U133" s="125" t="e">
        <f t="shared" si="22"/>
        <v>#VALUE!</v>
      </c>
    </row>
    <row r="134" spans="2:21">
      <c r="B134" s="121">
        <f t="shared" si="25"/>
        <v>74</v>
      </c>
      <c r="D134" s="121"/>
      <c r="E134" s="126"/>
      <c r="F134" s="127"/>
      <c r="G134" s="128"/>
      <c r="H134" s="128"/>
      <c r="I134" s="124" t="str">
        <f t="shared" si="23"/>
        <v/>
      </c>
      <c r="J134" s="124" t="str">
        <f t="shared" si="24"/>
        <v/>
      </c>
      <c r="K134" s="129"/>
      <c r="L134" s="128"/>
      <c r="M134" s="128"/>
      <c r="N134" s="124" t="str">
        <f t="shared" si="11"/>
        <v/>
      </c>
      <c r="O134" s="124" t="str">
        <f t="shared" si="12"/>
        <v/>
      </c>
      <c r="P134" s="124" t="e">
        <f t="shared" si="17"/>
        <v>#VALUE!</v>
      </c>
      <c r="Q134" s="124" t="e">
        <f t="shared" si="18"/>
        <v>#VALUE!</v>
      </c>
      <c r="R134" s="124" t="e">
        <f t="shared" si="19"/>
        <v>#VALUE!</v>
      </c>
      <c r="S134" s="124" t="str">
        <f t="shared" si="20"/>
        <v/>
      </c>
      <c r="T134" s="124" t="e">
        <f t="shared" si="21"/>
        <v>#VALUE!</v>
      </c>
      <c r="U134" s="125" t="e">
        <f t="shared" si="22"/>
        <v>#VALUE!</v>
      </c>
    </row>
    <row r="135" spans="2:21">
      <c r="B135" s="121">
        <f t="shared" si="25"/>
        <v>75</v>
      </c>
      <c r="D135" s="121"/>
      <c r="E135" s="126"/>
      <c r="F135" s="127"/>
      <c r="G135" s="128"/>
      <c r="H135" s="128"/>
      <c r="I135" s="124" t="str">
        <f t="shared" si="23"/>
        <v/>
      </c>
      <c r="J135" s="124" t="str">
        <f t="shared" si="24"/>
        <v/>
      </c>
      <c r="K135" s="129"/>
      <c r="L135" s="128"/>
      <c r="M135" s="128"/>
      <c r="N135" s="124" t="str">
        <f t="shared" si="11"/>
        <v/>
      </c>
      <c r="O135" s="124" t="str">
        <f t="shared" si="12"/>
        <v/>
      </c>
      <c r="P135" s="124" t="e">
        <f t="shared" si="17"/>
        <v>#VALUE!</v>
      </c>
      <c r="Q135" s="124" t="e">
        <f t="shared" si="18"/>
        <v>#VALUE!</v>
      </c>
      <c r="R135" s="124" t="e">
        <f t="shared" si="19"/>
        <v>#VALUE!</v>
      </c>
      <c r="S135" s="124" t="str">
        <f t="shared" si="20"/>
        <v/>
      </c>
      <c r="T135" s="124" t="e">
        <f t="shared" si="21"/>
        <v>#VALUE!</v>
      </c>
      <c r="U135" s="125" t="e">
        <f t="shared" si="22"/>
        <v>#VALUE!</v>
      </c>
    </row>
    <row r="136" spans="2:21">
      <c r="B136" s="121">
        <f t="shared" si="25"/>
        <v>76</v>
      </c>
      <c r="D136" s="121"/>
      <c r="E136" s="126"/>
      <c r="F136" s="127"/>
      <c r="G136" s="128"/>
      <c r="H136" s="128"/>
      <c r="I136" s="124" t="str">
        <f t="shared" si="23"/>
        <v/>
      </c>
      <c r="J136" s="124" t="str">
        <f t="shared" si="24"/>
        <v/>
      </c>
      <c r="K136" s="129"/>
      <c r="L136" s="128"/>
      <c r="M136" s="128"/>
      <c r="N136" s="124" t="str">
        <f t="shared" si="11"/>
        <v/>
      </c>
      <c r="O136" s="124" t="str">
        <f t="shared" si="12"/>
        <v/>
      </c>
      <c r="P136" s="124" t="e">
        <f t="shared" si="17"/>
        <v>#VALUE!</v>
      </c>
      <c r="Q136" s="124" t="e">
        <f t="shared" si="18"/>
        <v>#VALUE!</v>
      </c>
      <c r="R136" s="124" t="e">
        <f t="shared" si="19"/>
        <v>#VALUE!</v>
      </c>
      <c r="S136" s="124" t="str">
        <f t="shared" si="20"/>
        <v/>
      </c>
      <c r="T136" s="124" t="e">
        <f t="shared" si="21"/>
        <v>#VALUE!</v>
      </c>
      <c r="U136" s="125" t="e">
        <f t="shared" si="22"/>
        <v>#VALUE!</v>
      </c>
    </row>
    <row r="137" spans="2:21">
      <c r="B137" s="121">
        <f t="shared" si="25"/>
        <v>77</v>
      </c>
      <c r="D137" s="121"/>
      <c r="E137" s="126"/>
      <c r="F137" s="127"/>
      <c r="G137" s="128"/>
      <c r="H137" s="128"/>
      <c r="I137" s="124" t="str">
        <f t="shared" si="23"/>
        <v/>
      </c>
      <c r="J137" s="124" t="str">
        <f t="shared" si="24"/>
        <v/>
      </c>
      <c r="K137" s="129"/>
      <c r="L137" s="128"/>
      <c r="M137" s="128"/>
      <c r="N137" s="124" t="str">
        <f t="shared" si="11"/>
        <v/>
      </c>
      <c r="O137" s="124" t="str">
        <f t="shared" si="12"/>
        <v/>
      </c>
      <c r="P137" s="124" t="e">
        <f t="shared" si="17"/>
        <v>#VALUE!</v>
      </c>
      <c r="Q137" s="124" t="e">
        <f t="shared" si="18"/>
        <v>#VALUE!</v>
      </c>
      <c r="R137" s="124" t="e">
        <f t="shared" si="19"/>
        <v>#VALUE!</v>
      </c>
      <c r="S137" s="124" t="str">
        <f t="shared" si="20"/>
        <v/>
      </c>
      <c r="T137" s="124" t="e">
        <f t="shared" si="21"/>
        <v>#VALUE!</v>
      </c>
      <c r="U137" s="125" t="e">
        <f t="shared" si="22"/>
        <v>#VALUE!</v>
      </c>
    </row>
    <row r="138" spans="2:21">
      <c r="B138" s="121">
        <f t="shared" si="25"/>
        <v>78</v>
      </c>
      <c r="D138" s="121"/>
      <c r="E138" s="126"/>
      <c r="F138" s="127"/>
      <c r="G138" s="128"/>
      <c r="H138" s="128"/>
      <c r="I138" s="124" t="str">
        <f t="shared" si="23"/>
        <v/>
      </c>
      <c r="J138" s="124" t="str">
        <f t="shared" si="24"/>
        <v/>
      </c>
      <c r="K138" s="129"/>
      <c r="L138" s="128"/>
      <c r="M138" s="128"/>
      <c r="N138" s="124" t="str">
        <f t="shared" si="11"/>
        <v/>
      </c>
      <c r="O138" s="124" t="str">
        <f t="shared" si="12"/>
        <v/>
      </c>
      <c r="P138" s="124" t="e">
        <f t="shared" si="17"/>
        <v>#VALUE!</v>
      </c>
      <c r="Q138" s="124" t="e">
        <f t="shared" si="18"/>
        <v>#VALUE!</v>
      </c>
      <c r="R138" s="124" t="e">
        <f t="shared" si="19"/>
        <v>#VALUE!</v>
      </c>
      <c r="S138" s="124" t="str">
        <f t="shared" si="20"/>
        <v/>
      </c>
      <c r="T138" s="124" t="e">
        <f t="shared" si="21"/>
        <v>#VALUE!</v>
      </c>
      <c r="U138" s="125" t="e">
        <f t="shared" si="22"/>
        <v>#VALUE!</v>
      </c>
    </row>
    <row r="139" spans="2:21">
      <c r="B139" s="121">
        <f t="shared" si="25"/>
        <v>79</v>
      </c>
      <c r="D139" s="121"/>
      <c r="E139" s="126"/>
      <c r="F139" s="127"/>
      <c r="G139" s="128"/>
      <c r="H139" s="128"/>
      <c r="I139" s="124" t="str">
        <f t="shared" si="23"/>
        <v/>
      </c>
      <c r="J139" s="124" t="str">
        <f t="shared" si="24"/>
        <v/>
      </c>
      <c r="K139" s="129"/>
      <c r="L139" s="128"/>
      <c r="M139" s="128"/>
      <c r="N139" s="124" t="str">
        <f t="shared" si="11"/>
        <v/>
      </c>
      <c r="O139" s="124" t="str">
        <f t="shared" si="12"/>
        <v/>
      </c>
      <c r="P139" s="124" t="e">
        <f t="shared" si="17"/>
        <v>#VALUE!</v>
      </c>
      <c r="Q139" s="124" t="e">
        <f t="shared" si="18"/>
        <v>#VALUE!</v>
      </c>
      <c r="R139" s="124" t="e">
        <f t="shared" si="19"/>
        <v>#VALUE!</v>
      </c>
      <c r="S139" s="124" t="str">
        <f t="shared" si="20"/>
        <v/>
      </c>
      <c r="T139" s="124" t="e">
        <f t="shared" si="21"/>
        <v>#VALUE!</v>
      </c>
      <c r="U139" s="125" t="e">
        <f t="shared" si="22"/>
        <v>#VALUE!</v>
      </c>
    </row>
    <row r="140" spans="2:21">
      <c r="B140" s="121">
        <f t="shared" si="25"/>
        <v>80</v>
      </c>
      <c r="D140" s="121"/>
      <c r="E140" s="126"/>
      <c r="F140" s="127"/>
      <c r="G140" s="128"/>
      <c r="H140" s="128"/>
      <c r="I140" s="124" t="str">
        <f t="shared" si="23"/>
        <v/>
      </c>
      <c r="J140" s="124" t="str">
        <f t="shared" si="24"/>
        <v/>
      </c>
      <c r="K140" s="129"/>
      <c r="L140" s="128"/>
      <c r="M140" s="128"/>
      <c r="N140" s="124" t="str">
        <f t="shared" si="11"/>
        <v/>
      </c>
      <c r="O140" s="124" t="str">
        <f t="shared" si="12"/>
        <v/>
      </c>
      <c r="P140" s="124" t="e">
        <f t="shared" si="17"/>
        <v>#VALUE!</v>
      </c>
      <c r="Q140" s="124" t="e">
        <f t="shared" si="18"/>
        <v>#VALUE!</v>
      </c>
      <c r="R140" s="124" t="e">
        <f t="shared" si="19"/>
        <v>#VALUE!</v>
      </c>
      <c r="S140" s="124" t="str">
        <f t="shared" si="20"/>
        <v/>
      </c>
      <c r="T140" s="124" t="e">
        <f t="shared" si="21"/>
        <v>#VALUE!</v>
      </c>
      <c r="U140" s="125" t="e">
        <f t="shared" si="22"/>
        <v>#VALUE!</v>
      </c>
    </row>
    <row r="141" spans="2:21">
      <c r="B141" s="121">
        <f t="shared" si="25"/>
        <v>81</v>
      </c>
      <c r="D141" s="121"/>
      <c r="E141" s="126"/>
      <c r="F141" s="127"/>
      <c r="G141" s="128"/>
      <c r="H141" s="128"/>
      <c r="I141" s="124" t="str">
        <f t="shared" si="23"/>
        <v/>
      </c>
      <c r="J141" s="124" t="str">
        <f t="shared" si="24"/>
        <v/>
      </c>
      <c r="K141" s="129"/>
      <c r="L141" s="128"/>
      <c r="M141" s="128"/>
      <c r="N141" s="124" t="str">
        <f t="shared" ref="N141:N163" si="26">IF(L141&gt;0,L141-(Wcordandbag),"")</f>
        <v/>
      </c>
      <c r="O141" s="124" t="str">
        <f t="shared" ref="O141:O163" si="27">IF(M141&gt;0,M141-(Wcordandbag),"")</f>
        <v/>
      </c>
      <c r="P141" s="124" t="e">
        <f t="shared" si="17"/>
        <v>#VALUE!</v>
      </c>
      <c r="Q141" s="124" t="e">
        <f t="shared" si="18"/>
        <v>#VALUE!</v>
      </c>
      <c r="R141" s="124" t="e">
        <f t="shared" si="19"/>
        <v>#VALUE!</v>
      </c>
      <c r="S141" s="124" t="str">
        <f t="shared" si="20"/>
        <v/>
      </c>
      <c r="T141" s="124" t="e">
        <f t="shared" si="21"/>
        <v>#VALUE!</v>
      </c>
      <c r="U141" s="125" t="e">
        <f t="shared" si="22"/>
        <v>#VALUE!</v>
      </c>
    </row>
    <row r="142" spans="2:21">
      <c r="B142" s="121">
        <f t="shared" si="25"/>
        <v>82</v>
      </c>
      <c r="D142" s="121"/>
      <c r="E142" s="126"/>
      <c r="F142" s="127"/>
      <c r="G142" s="128"/>
      <c r="H142" s="128"/>
      <c r="I142" s="124" t="str">
        <f t="shared" si="23"/>
        <v/>
      </c>
      <c r="J142" s="124" t="str">
        <f t="shared" si="24"/>
        <v/>
      </c>
      <c r="K142" s="129"/>
      <c r="L142" s="128"/>
      <c r="M142" s="128"/>
      <c r="N142" s="124" t="str">
        <f t="shared" si="26"/>
        <v/>
      </c>
      <c r="O142" s="124" t="str">
        <f t="shared" si="27"/>
        <v/>
      </c>
      <c r="P142" s="124" t="e">
        <f t="shared" si="17"/>
        <v>#VALUE!</v>
      </c>
      <c r="Q142" s="124" t="e">
        <f t="shared" si="18"/>
        <v>#VALUE!</v>
      </c>
      <c r="R142" s="124" t="e">
        <f t="shared" si="19"/>
        <v>#VALUE!</v>
      </c>
      <c r="S142" s="124" t="str">
        <f t="shared" si="20"/>
        <v/>
      </c>
      <c r="T142" s="124" t="e">
        <f t="shared" si="21"/>
        <v>#VALUE!</v>
      </c>
      <c r="U142" s="125" t="e">
        <f t="shared" si="22"/>
        <v>#VALUE!</v>
      </c>
    </row>
    <row r="143" spans="2:21">
      <c r="B143" s="121">
        <f t="shared" si="25"/>
        <v>83</v>
      </c>
      <c r="D143" s="121"/>
      <c r="E143" s="126"/>
      <c r="F143" s="127"/>
      <c r="G143" s="128"/>
      <c r="H143" s="128"/>
      <c r="I143" s="124" t="str">
        <f t="shared" si="23"/>
        <v/>
      </c>
      <c r="J143" s="124" t="str">
        <f t="shared" si="24"/>
        <v/>
      </c>
      <c r="K143" s="129"/>
      <c r="L143" s="128"/>
      <c r="M143" s="128"/>
      <c r="N143" s="124" t="str">
        <f t="shared" si="26"/>
        <v/>
      </c>
      <c r="O143" s="124" t="str">
        <f t="shared" si="27"/>
        <v/>
      </c>
      <c r="P143" s="124" t="e">
        <f t="shared" si="17"/>
        <v>#VALUE!</v>
      </c>
      <c r="Q143" s="124" t="e">
        <f t="shared" si="18"/>
        <v>#VALUE!</v>
      </c>
      <c r="R143" s="124" t="e">
        <f t="shared" si="19"/>
        <v>#VALUE!</v>
      </c>
      <c r="S143" s="124" t="str">
        <f t="shared" si="20"/>
        <v/>
      </c>
      <c r="T143" s="124" t="e">
        <f t="shared" si="21"/>
        <v>#VALUE!</v>
      </c>
      <c r="U143" s="125" t="e">
        <f t="shared" si="22"/>
        <v>#VALUE!</v>
      </c>
    </row>
    <row r="144" spans="2:21">
      <c r="B144" s="121">
        <f t="shared" si="25"/>
        <v>84</v>
      </c>
      <c r="D144" s="121"/>
      <c r="E144" s="126"/>
      <c r="F144" s="127"/>
      <c r="G144" s="128"/>
      <c r="H144" s="128"/>
      <c r="I144" s="124" t="str">
        <f t="shared" si="23"/>
        <v/>
      </c>
      <c r="J144" s="124" t="str">
        <f t="shared" si="24"/>
        <v/>
      </c>
      <c r="K144" s="129"/>
      <c r="L144" s="128"/>
      <c r="M144" s="128"/>
      <c r="N144" s="124" t="str">
        <f t="shared" si="26"/>
        <v/>
      </c>
      <c r="O144" s="124" t="str">
        <f t="shared" si="27"/>
        <v/>
      </c>
      <c r="P144" s="124" t="e">
        <f t="shared" si="17"/>
        <v>#VALUE!</v>
      </c>
      <c r="Q144" s="124" t="e">
        <f t="shared" si="18"/>
        <v>#VALUE!</v>
      </c>
      <c r="R144" s="124" t="e">
        <f t="shared" si="19"/>
        <v>#VALUE!</v>
      </c>
      <c r="S144" s="124" t="str">
        <f t="shared" si="20"/>
        <v/>
      </c>
      <c r="T144" s="124" t="e">
        <f t="shared" si="21"/>
        <v>#VALUE!</v>
      </c>
      <c r="U144" s="125" t="e">
        <f t="shared" si="22"/>
        <v>#VALUE!</v>
      </c>
    </row>
    <row r="145" spans="2:21">
      <c r="B145" s="121">
        <f t="shared" si="25"/>
        <v>85</v>
      </c>
      <c r="D145" s="121"/>
      <c r="E145" s="126"/>
      <c r="F145" s="127"/>
      <c r="G145" s="128"/>
      <c r="H145" s="128"/>
      <c r="I145" s="124" t="str">
        <f t="shared" si="23"/>
        <v/>
      </c>
      <c r="J145" s="124" t="str">
        <f t="shared" si="24"/>
        <v/>
      </c>
      <c r="K145" s="129"/>
      <c r="L145" s="128"/>
      <c r="M145" s="128"/>
      <c r="N145" s="124" t="str">
        <f t="shared" si="26"/>
        <v/>
      </c>
      <c r="O145" s="124" t="str">
        <f t="shared" si="27"/>
        <v/>
      </c>
      <c r="P145" s="124" t="e">
        <f t="shared" si="17"/>
        <v>#VALUE!</v>
      </c>
      <c r="Q145" s="124" t="e">
        <f t="shared" si="18"/>
        <v>#VALUE!</v>
      </c>
      <c r="R145" s="124" t="e">
        <f t="shared" si="19"/>
        <v>#VALUE!</v>
      </c>
      <c r="S145" s="124" t="str">
        <f t="shared" si="20"/>
        <v/>
      </c>
      <c r="T145" s="124" t="e">
        <f t="shared" si="21"/>
        <v>#VALUE!</v>
      </c>
      <c r="U145" s="125" t="e">
        <f t="shared" si="22"/>
        <v>#VALUE!</v>
      </c>
    </row>
    <row r="146" spans="2:21">
      <c r="B146" s="121">
        <f t="shared" si="25"/>
        <v>86</v>
      </c>
      <c r="D146" s="121"/>
      <c r="E146" s="126"/>
      <c r="F146" s="127"/>
      <c r="G146" s="128"/>
      <c r="H146" s="128"/>
      <c r="I146" s="124" t="str">
        <f t="shared" si="23"/>
        <v/>
      </c>
      <c r="J146" s="124" t="str">
        <f t="shared" si="24"/>
        <v/>
      </c>
      <c r="K146" s="129"/>
      <c r="L146" s="128"/>
      <c r="M146" s="128"/>
      <c r="N146" s="124" t="str">
        <f t="shared" si="26"/>
        <v/>
      </c>
      <c r="O146" s="124" t="str">
        <f t="shared" si="27"/>
        <v/>
      </c>
      <c r="P146" s="124" t="e">
        <f t="shared" si="17"/>
        <v>#VALUE!</v>
      </c>
      <c r="Q146" s="124" t="e">
        <f t="shared" si="18"/>
        <v>#VALUE!</v>
      </c>
      <c r="R146" s="124" t="e">
        <f t="shared" si="19"/>
        <v>#VALUE!</v>
      </c>
      <c r="S146" s="124" t="str">
        <f t="shared" si="20"/>
        <v/>
      </c>
      <c r="T146" s="124" t="e">
        <f t="shared" si="21"/>
        <v>#VALUE!</v>
      </c>
      <c r="U146" s="125" t="e">
        <f t="shared" si="22"/>
        <v>#VALUE!</v>
      </c>
    </row>
    <row r="147" spans="2:21">
      <c r="B147" s="121">
        <f t="shared" si="25"/>
        <v>87</v>
      </c>
      <c r="D147" s="121"/>
      <c r="E147" s="126"/>
      <c r="F147" s="127"/>
      <c r="G147" s="128"/>
      <c r="H147" s="128"/>
      <c r="I147" s="124" t="str">
        <f t="shared" si="23"/>
        <v/>
      </c>
      <c r="J147" s="124" t="str">
        <f t="shared" si="24"/>
        <v/>
      </c>
      <c r="K147" s="129"/>
      <c r="L147" s="128"/>
      <c r="M147" s="128"/>
      <c r="N147" s="124" t="str">
        <f t="shared" si="26"/>
        <v/>
      </c>
      <c r="O147" s="124" t="str">
        <f t="shared" si="27"/>
        <v/>
      </c>
      <c r="P147" s="124" t="e">
        <f t="shared" si="17"/>
        <v>#VALUE!</v>
      </c>
      <c r="Q147" s="124" t="e">
        <f t="shared" si="18"/>
        <v>#VALUE!</v>
      </c>
      <c r="R147" s="124" t="e">
        <f t="shared" si="19"/>
        <v>#VALUE!</v>
      </c>
      <c r="S147" s="124" t="str">
        <f t="shared" si="20"/>
        <v/>
      </c>
      <c r="T147" s="124" t="e">
        <f t="shared" si="21"/>
        <v>#VALUE!</v>
      </c>
      <c r="U147" s="125" t="e">
        <f t="shared" si="22"/>
        <v>#VALUE!</v>
      </c>
    </row>
    <row r="148" spans="2:21">
      <c r="B148" s="121">
        <f t="shared" si="25"/>
        <v>88</v>
      </c>
      <c r="D148" s="121"/>
      <c r="E148" s="126"/>
      <c r="F148" s="127"/>
      <c r="G148" s="128"/>
      <c r="H148" s="128"/>
      <c r="I148" s="124" t="str">
        <f t="shared" si="23"/>
        <v/>
      </c>
      <c r="J148" s="124" t="str">
        <f t="shared" si="24"/>
        <v/>
      </c>
      <c r="K148" s="129"/>
      <c r="L148" s="128"/>
      <c r="M148" s="128"/>
      <c r="N148" s="124" t="str">
        <f t="shared" si="26"/>
        <v/>
      </c>
      <c r="O148" s="124" t="str">
        <f t="shared" si="27"/>
        <v/>
      </c>
      <c r="P148" s="124" t="e">
        <f t="shared" si="17"/>
        <v>#VALUE!</v>
      </c>
      <c r="Q148" s="124" t="e">
        <f t="shared" si="18"/>
        <v>#VALUE!</v>
      </c>
      <c r="R148" s="124" t="e">
        <f t="shared" si="19"/>
        <v>#VALUE!</v>
      </c>
      <c r="S148" s="124" t="str">
        <f t="shared" si="20"/>
        <v/>
      </c>
      <c r="T148" s="124" t="e">
        <f t="shared" si="21"/>
        <v>#VALUE!</v>
      </c>
      <c r="U148" s="125" t="e">
        <f t="shared" si="22"/>
        <v>#VALUE!</v>
      </c>
    </row>
    <row r="149" spans="2:21">
      <c r="B149" s="121">
        <f t="shared" si="25"/>
        <v>89</v>
      </c>
      <c r="D149" s="121"/>
      <c r="E149" s="126"/>
      <c r="F149" s="127"/>
      <c r="G149" s="128"/>
      <c r="H149" s="128"/>
      <c r="I149" s="124" t="str">
        <f t="shared" si="23"/>
        <v/>
      </c>
      <c r="J149" s="124" t="str">
        <f t="shared" si="24"/>
        <v/>
      </c>
      <c r="K149" s="129"/>
      <c r="L149" s="128"/>
      <c r="M149" s="128"/>
      <c r="N149" s="124" t="str">
        <f t="shared" si="26"/>
        <v/>
      </c>
      <c r="O149" s="124" t="str">
        <f t="shared" si="27"/>
        <v/>
      </c>
      <c r="P149" s="124" t="e">
        <f t="shared" si="17"/>
        <v>#VALUE!</v>
      </c>
      <c r="Q149" s="124" t="e">
        <f t="shared" si="18"/>
        <v>#VALUE!</v>
      </c>
      <c r="R149" s="124" t="e">
        <f t="shared" si="19"/>
        <v>#VALUE!</v>
      </c>
      <c r="S149" s="124" t="str">
        <f t="shared" si="20"/>
        <v/>
      </c>
      <c r="T149" s="124" t="e">
        <f t="shared" si="21"/>
        <v>#VALUE!</v>
      </c>
      <c r="U149" s="125" t="e">
        <f t="shared" si="22"/>
        <v>#VALUE!</v>
      </c>
    </row>
    <row r="150" spans="2:21">
      <c r="B150" s="121">
        <f t="shared" si="25"/>
        <v>90</v>
      </c>
      <c r="D150" s="121"/>
      <c r="E150" s="126"/>
      <c r="F150" s="127"/>
      <c r="G150" s="128"/>
      <c r="H150" s="128"/>
      <c r="I150" s="124" t="str">
        <f t="shared" si="23"/>
        <v/>
      </c>
      <c r="J150" s="124" t="str">
        <f t="shared" si="24"/>
        <v/>
      </c>
      <c r="K150" s="129"/>
      <c r="L150" s="128"/>
      <c r="M150" s="128"/>
      <c r="N150" s="124" t="str">
        <f t="shared" si="26"/>
        <v/>
      </c>
      <c r="O150" s="124" t="str">
        <f t="shared" si="27"/>
        <v/>
      </c>
      <c r="P150" s="124" t="e">
        <f t="shared" si="17"/>
        <v>#VALUE!</v>
      </c>
      <c r="Q150" s="124" t="e">
        <f t="shared" si="18"/>
        <v>#VALUE!</v>
      </c>
      <c r="R150" s="124" t="e">
        <f t="shared" si="19"/>
        <v>#VALUE!</v>
      </c>
      <c r="S150" s="124" t="str">
        <f t="shared" si="20"/>
        <v/>
      </c>
      <c r="T150" s="124" t="e">
        <f t="shared" si="21"/>
        <v>#VALUE!</v>
      </c>
      <c r="U150" s="125" t="e">
        <f t="shared" si="22"/>
        <v>#VALUE!</v>
      </c>
    </row>
    <row r="151" spans="2:21">
      <c r="B151" s="121">
        <f t="shared" si="25"/>
        <v>91</v>
      </c>
      <c r="D151" s="121"/>
      <c r="E151" s="126"/>
      <c r="F151" s="127"/>
      <c r="G151" s="128"/>
      <c r="H151" s="128"/>
      <c r="I151" s="124" t="str">
        <f t="shared" si="23"/>
        <v/>
      </c>
      <c r="J151" s="124" t="str">
        <f t="shared" si="24"/>
        <v/>
      </c>
      <c r="K151" s="129"/>
      <c r="L151" s="128"/>
      <c r="M151" s="128"/>
      <c r="N151" s="124" t="str">
        <f t="shared" si="26"/>
        <v/>
      </c>
      <c r="O151" s="124" t="str">
        <f t="shared" si="27"/>
        <v/>
      </c>
      <c r="P151" s="124" t="e">
        <f t="shared" si="17"/>
        <v>#VALUE!</v>
      </c>
      <c r="Q151" s="124" t="e">
        <f t="shared" si="18"/>
        <v>#VALUE!</v>
      </c>
      <c r="R151" s="124" t="e">
        <f t="shared" si="19"/>
        <v>#VALUE!</v>
      </c>
      <c r="S151" s="124" t="str">
        <f t="shared" si="20"/>
        <v/>
      </c>
      <c r="T151" s="124" t="e">
        <f t="shared" si="21"/>
        <v>#VALUE!</v>
      </c>
      <c r="U151" s="125" t="e">
        <f t="shared" si="22"/>
        <v>#VALUE!</v>
      </c>
    </row>
    <row r="152" spans="2:21">
      <c r="B152" s="121">
        <f t="shared" si="25"/>
        <v>92</v>
      </c>
      <c r="D152" s="121"/>
      <c r="E152" s="126"/>
      <c r="F152" s="127"/>
      <c r="G152" s="128"/>
      <c r="H152" s="128"/>
      <c r="I152" s="124" t="str">
        <f t="shared" si="23"/>
        <v/>
      </c>
      <c r="J152" s="124" t="str">
        <f t="shared" si="24"/>
        <v/>
      </c>
      <c r="K152" s="129"/>
      <c r="L152" s="128"/>
      <c r="M152" s="128"/>
      <c r="N152" s="124" t="str">
        <f t="shared" si="26"/>
        <v/>
      </c>
      <c r="O152" s="124" t="str">
        <f t="shared" si="27"/>
        <v/>
      </c>
      <c r="P152" s="124" t="e">
        <f t="shared" si="17"/>
        <v>#VALUE!</v>
      </c>
      <c r="Q152" s="124" t="e">
        <f t="shared" si="18"/>
        <v>#VALUE!</v>
      </c>
      <c r="R152" s="124" t="e">
        <f t="shared" si="19"/>
        <v>#VALUE!</v>
      </c>
      <c r="S152" s="124" t="str">
        <f t="shared" si="20"/>
        <v/>
      </c>
      <c r="T152" s="124" t="e">
        <f t="shared" si="21"/>
        <v>#VALUE!</v>
      </c>
      <c r="U152" s="125" t="e">
        <f t="shared" si="22"/>
        <v>#VALUE!</v>
      </c>
    </row>
    <row r="153" spans="2:21">
      <c r="B153" s="121">
        <f t="shared" si="25"/>
        <v>93</v>
      </c>
      <c r="D153" s="121"/>
      <c r="E153" s="126"/>
      <c r="F153" s="127"/>
      <c r="G153" s="128"/>
      <c r="H153" s="128"/>
      <c r="I153" s="124" t="str">
        <f t="shared" si="23"/>
        <v/>
      </c>
      <c r="J153" s="124" t="str">
        <f t="shared" si="24"/>
        <v/>
      </c>
      <c r="K153" s="129"/>
      <c r="L153" s="128"/>
      <c r="M153" s="128"/>
      <c r="N153" s="124" t="str">
        <f t="shared" si="26"/>
        <v/>
      </c>
      <c r="O153" s="124" t="str">
        <f t="shared" si="27"/>
        <v/>
      </c>
      <c r="P153" s="124" t="e">
        <f t="shared" si="17"/>
        <v>#VALUE!</v>
      </c>
      <c r="Q153" s="124" t="e">
        <f t="shared" si="18"/>
        <v>#VALUE!</v>
      </c>
      <c r="R153" s="124" t="e">
        <f t="shared" si="19"/>
        <v>#VALUE!</v>
      </c>
      <c r="S153" s="124" t="str">
        <f t="shared" si="20"/>
        <v/>
      </c>
      <c r="T153" s="124" t="e">
        <f t="shared" si="21"/>
        <v>#VALUE!</v>
      </c>
      <c r="U153" s="125" t="e">
        <f t="shared" si="22"/>
        <v>#VALUE!</v>
      </c>
    </row>
    <row r="154" spans="2:21">
      <c r="B154" s="121">
        <f t="shared" si="25"/>
        <v>94</v>
      </c>
      <c r="D154" s="121"/>
      <c r="E154" s="126"/>
      <c r="F154" s="127"/>
      <c r="G154" s="128"/>
      <c r="H154" s="128"/>
      <c r="I154" s="124" t="str">
        <f t="shared" si="23"/>
        <v/>
      </c>
      <c r="J154" s="124" t="str">
        <f t="shared" si="24"/>
        <v/>
      </c>
      <c r="K154" s="129"/>
      <c r="L154" s="128"/>
      <c r="M154" s="128"/>
      <c r="N154" s="124" t="str">
        <f t="shared" si="26"/>
        <v/>
      </c>
      <c r="O154" s="124" t="str">
        <f t="shared" si="27"/>
        <v/>
      </c>
      <c r="P154" s="124" t="e">
        <f t="shared" si="17"/>
        <v>#VALUE!</v>
      </c>
      <c r="Q154" s="124" t="e">
        <f t="shared" si="18"/>
        <v>#VALUE!</v>
      </c>
      <c r="R154" s="124" t="e">
        <f t="shared" si="19"/>
        <v>#VALUE!</v>
      </c>
      <c r="S154" s="124" t="str">
        <f t="shared" si="20"/>
        <v/>
      </c>
      <c r="T154" s="124" t="e">
        <f t="shared" si="21"/>
        <v>#VALUE!</v>
      </c>
      <c r="U154" s="125" t="e">
        <f t="shared" si="22"/>
        <v>#VALUE!</v>
      </c>
    </row>
    <row r="155" spans="2:21">
      <c r="B155" s="121">
        <f t="shared" si="25"/>
        <v>95</v>
      </c>
      <c r="D155" s="121"/>
      <c r="E155" s="126"/>
      <c r="F155" s="127"/>
      <c r="G155" s="128"/>
      <c r="H155" s="128"/>
      <c r="I155" s="124" t="str">
        <f t="shared" si="23"/>
        <v/>
      </c>
      <c r="J155" s="124" t="str">
        <f t="shared" si="24"/>
        <v/>
      </c>
      <c r="K155" s="129"/>
      <c r="L155" s="128"/>
      <c r="M155" s="128"/>
      <c r="N155" s="124" t="str">
        <f t="shared" si="26"/>
        <v/>
      </c>
      <c r="O155" s="124" t="str">
        <f t="shared" si="27"/>
        <v/>
      </c>
      <c r="P155" s="124" t="e">
        <f t="shared" si="17"/>
        <v>#VALUE!</v>
      </c>
      <c r="Q155" s="124" t="e">
        <f t="shared" si="18"/>
        <v>#VALUE!</v>
      </c>
      <c r="R155" s="124" t="e">
        <f t="shared" si="19"/>
        <v>#VALUE!</v>
      </c>
      <c r="S155" s="124" t="str">
        <f t="shared" si="20"/>
        <v/>
      </c>
      <c r="T155" s="124" t="e">
        <f t="shared" si="21"/>
        <v>#VALUE!</v>
      </c>
      <c r="U155" s="125" t="e">
        <f t="shared" si="22"/>
        <v>#VALUE!</v>
      </c>
    </row>
    <row r="156" spans="2:21">
      <c r="B156" s="121">
        <f t="shared" si="25"/>
        <v>96</v>
      </c>
      <c r="D156" s="121"/>
      <c r="E156" s="126"/>
      <c r="F156" s="127"/>
      <c r="G156" s="128"/>
      <c r="H156" s="128"/>
      <c r="I156" s="124" t="str">
        <f t="shared" si="23"/>
        <v/>
      </c>
      <c r="J156" s="124" t="str">
        <f t="shared" si="24"/>
        <v/>
      </c>
      <c r="K156" s="129"/>
      <c r="L156" s="128"/>
      <c r="M156" s="128"/>
      <c r="N156" s="124" t="str">
        <f t="shared" si="26"/>
        <v/>
      </c>
      <c r="O156" s="124" t="str">
        <f t="shared" si="27"/>
        <v/>
      </c>
      <c r="P156" s="124" t="e">
        <f t="shared" si="17"/>
        <v>#VALUE!</v>
      </c>
      <c r="Q156" s="124" t="e">
        <f t="shared" si="18"/>
        <v>#VALUE!</v>
      </c>
      <c r="R156" s="124" t="e">
        <f t="shared" si="19"/>
        <v>#VALUE!</v>
      </c>
      <c r="S156" s="124" t="str">
        <f t="shared" si="20"/>
        <v/>
      </c>
      <c r="T156" s="124" t="e">
        <f t="shared" si="21"/>
        <v>#VALUE!</v>
      </c>
      <c r="U156" s="125" t="e">
        <f t="shared" si="22"/>
        <v>#VALUE!</v>
      </c>
    </row>
    <row r="157" spans="2:21">
      <c r="B157" s="121">
        <f t="shared" si="25"/>
        <v>97</v>
      </c>
      <c r="D157" s="121"/>
      <c r="E157" s="126"/>
      <c r="F157" s="127"/>
      <c r="G157" s="128"/>
      <c r="H157" s="128"/>
      <c r="I157" s="124" t="str">
        <f t="shared" si="23"/>
        <v/>
      </c>
      <c r="J157" s="124" t="str">
        <f t="shared" si="24"/>
        <v/>
      </c>
      <c r="K157" s="129"/>
      <c r="L157" s="128"/>
      <c r="M157" s="128"/>
      <c r="N157" s="124" t="str">
        <f t="shared" si="26"/>
        <v/>
      </c>
      <c r="O157" s="124" t="str">
        <f t="shared" si="27"/>
        <v/>
      </c>
      <c r="P157" s="124" t="e">
        <f t="shared" si="17"/>
        <v>#VALUE!</v>
      </c>
      <c r="Q157" s="124" t="e">
        <f t="shared" si="18"/>
        <v>#VALUE!</v>
      </c>
      <c r="R157" s="124" t="e">
        <f t="shared" si="19"/>
        <v>#VALUE!</v>
      </c>
      <c r="S157" s="124" t="str">
        <f t="shared" ref="S157:S184" si="28">IF(NOT(Recovery_date=""),Recovery_date-DATE_OF_BURIAL,"")</f>
        <v/>
      </c>
      <c r="T157" s="124" t="e">
        <f t="shared" ref="T157:T184" si="29">1-(ag/Hg)</f>
        <v>#VALUE!</v>
      </c>
      <c r="U157" s="125" t="e">
        <f t="shared" ref="U157:U184" si="30">LN(ar/(Wt-(1-ar)))/t</f>
        <v>#VALUE!</v>
      </c>
    </row>
    <row r="158" spans="2:21">
      <c r="B158" s="121">
        <f t="shared" si="25"/>
        <v>98</v>
      </c>
      <c r="D158" s="121"/>
      <c r="E158" s="126"/>
      <c r="F158" s="127"/>
      <c r="G158" s="128"/>
      <c r="H158" s="128"/>
      <c r="I158" s="124" t="str">
        <f t="shared" si="23"/>
        <v/>
      </c>
      <c r="J158" s="124" t="str">
        <f t="shared" si="24"/>
        <v/>
      </c>
      <c r="K158" s="129"/>
      <c r="L158" s="128"/>
      <c r="M158" s="128"/>
      <c r="N158" s="124" t="str">
        <f t="shared" si="26"/>
        <v/>
      </c>
      <c r="O158" s="124" t="str">
        <f t="shared" si="27"/>
        <v/>
      </c>
      <c r="P158" s="124" t="e">
        <f t="shared" si="17"/>
        <v>#VALUE!</v>
      </c>
      <c r="Q158" s="124" t="e">
        <f t="shared" si="18"/>
        <v>#VALUE!</v>
      </c>
      <c r="R158" s="124" t="e">
        <f t="shared" si="19"/>
        <v>#VALUE!</v>
      </c>
      <c r="S158" s="124" t="str">
        <f t="shared" si="28"/>
        <v/>
      </c>
      <c r="T158" s="124" t="e">
        <f t="shared" si="29"/>
        <v>#VALUE!</v>
      </c>
      <c r="U158" s="125" t="e">
        <f t="shared" si="30"/>
        <v>#VALUE!</v>
      </c>
    </row>
    <row r="159" spans="2:21">
      <c r="B159" s="121">
        <f t="shared" si="25"/>
        <v>99</v>
      </c>
      <c r="D159" s="121"/>
      <c r="E159" s="126"/>
      <c r="F159" s="127"/>
      <c r="G159" s="128"/>
      <c r="H159" s="128"/>
      <c r="I159" s="124" t="str">
        <f t="shared" si="23"/>
        <v/>
      </c>
      <c r="J159" s="124" t="str">
        <f t="shared" si="24"/>
        <v/>
      </c>
      <c r="K159" s="129"/>
      <c r="L159" s="128"/>
      <c r="M159" s="128"/>
      <c r="N159" s="124" t="str">
        <f t="shared" si="26"/>
        <v/>
      </c>
      <c r="O159" s="124" t="str">
        <f t="shared" si="27"/>
        <v/>
      </c>
      <c r="P159" s="124" t="e">
        <f t="shared" si="17"/>
        <v>#VALUE!</v>
      </c>
      <c r="Q159" s="124" t="e">
        <f t="shared" si="18"/>
        <v>#VALUE!</v>
      </c>
      <c r="R159" s="124" t="e">
        <f t="shared" si="19"/>
        <v>#VALUE!</v>
      </c>
      <c r="S159" s="124" t="str">
        <f t="shared" si="28"/>
        <v/>
      </c>
      <c r="T159" s="124" t="e">
        <f t="shared" si="29"/>
        <v>#VALUE!</v>
      </c>
      <c r="U159" s="125" t="e">
        <f t="shared" si="30"/>
        <v>#VALUE!</v>
      </c>
    </row>
    <row r="160" spans="2:21">
      <c r="B160" s="121">
        <f t="shared" si="25"/>
        <v>100</v>
      </c>
      <c r="D160" s="121"/>
      <c r="E160" s="126"/>
      <c r="F160" s="127"/>
      <c r="G160" s="128"/>
      <c r="H160" s="128"/>
      <c r="I160" s="124" t="str">
        <f t="shared" si="23"/>
        <v/>
      </c>
      <c r="J160" s="124" t="str">
        <f t="shared" si="24"/>
        <v/>
      </c>
      <c r="K160" s="129"/>
      <c r="L160" s="128"/>
      <c r="M160" s="128"/>
      <c r="N160" s="124" t="str">
        <f t="shared" si="26"/>
        <v/>
      </c>
      <c r="O160" s="124" t="str">
        <f t="shared" si="27"/>
        <v/>
      </c>
      <c r="P160" s="124" t="e">
        <f t="shared" si="17"/>
        <v>#VALUE!</v>
      </c>
      <c r="Q160" s="124" t="e">
        <f t="shared" si="18"/>
        <v>#VALUE!</v>
      </c>
      <c r="R160" s="124" t="e">
        <f t="shared" si="19"/>
        <v>#VALUE!</v>
      </c>
      <c r="S160" s="124" t="str">
        <f t="shared" si="28"/>
        <v/>
      </c>
      <c r="T160" s="124" t="e">
        <f t="shared" si="29"/>
        <v>#VALUE!</v>
      </c>
      <c r="U160" s="125" t="e">
        <f t="shared" si="30"/>
        <v>#VALUE!</v>
      </c>
    </row>
    <row r="161" spans="2:21">
      <c r="B161" s="121">
        <f t="shared" si="25"/>
        <v>101</v>
      </c>
      <c r="D161" s="121"/>
      <c r="E161" s="126"/>
      <c r="F161" s="127"/>
      <c r="G161" s="128"/>
      <c r="H161" s="128"/>
      <c r="I161" s="124" t="str">
        <f t="shared" si="23"/>
        <v/>
      </c>
      <c r="J161" s="124" t="str">
        <f t="shared" si="24"/>
        <v/>
      </c>
      <c r="K161" s="129"/>
      <c r="L161" s="128"/>
      <c r="M161" s="128"/>
      <c r="N161" s="124" t="str">
        <f t="shared" si="26"/>
        <v/>
      </c>
      <c r="O161" s="124" t="str">
        <f t="shared" si="27"/>
        <v/>
      </c>
      <c r="P161" s="124" t="e">
        <f t="shared" si="17"/>
        <v>#VALUE!</v>
      </c>
      <c r="Q161" s="124" t="e">
        <f t="shared" si="18"/>
        <v>#VALUE!</v>
      </c>
      <c r="R161" s="124" t="e">
        <f t="shared" si="19"/>
        <v>#VALUE!</v>
      </c>
      <c r="S161" s="124" t="str">
        <f t="shared" si="28"/>
        <v/>
      </c>
      <c r="T161" s="124" t="e">
        <f t="shared" si="29"/>
        <v>#VALUE!</v>
      </c>
      <c r="U161" s="125" t="e">
        <f t="shared" si="30"/>
        <v>#VALUE!</v>
      </c>
    </row>
    <row r="162" spans="2:21">
      <c r="B162" s="121">
        <f t="shared" si="25"/>
        <v>102</v>
      </c>
      <c r="D162" s="121"/>
      <c r="E162" s="126"/>
      <c r="F162" s="127"/>
      <c r="G162" s="128"/>
      <c r="H162" s="128"/>
      <c r="I162" s="124" t="str">
        <f t="shared" si="23"/>
        <v/>
      </c>
      <c r="J162" s="124" t="str">
        <f t="shared" si="24"/>
        <v/>
      </c>
      <c r="K162" s="129"/>
      <c r="L162" s="128"/>
      <c r="M162" s="128"/>
      <c r="N162" s="124" t="str">
        <f t="shared" si="26"/>
        <v/>
      </c>
      <c r="O162" s="124" t="str">
        <f t="shared" si="27"/>
        <v/>
      </c>
      <c r="P162" s="124" t="e">
        <f t="shared" si="17"/>
        <v>#VALUE!</v>
      </c>
      <c r="Q162" s="124" t="e">
        <f t="shared" si="18"/>
        <v>#VALUE!</v>
      </c>
      <c r="R162" s="124" t="e">
        <f t="shared" si="19"/>
        <v>#VALUE!</v>
      </c>
      <c r="S162" s="124" t="str">
        <f t="shared" si="28"/>
        <v/>
      </c>
      <c r="T162" s="124" t="e">
        <f t="shared" si="29"/>
        <v>#VALUE!</v>
      </c>
      <c r="U162" s="125" t="e">
        <f t="shared" si="30"/>
        <v>#VALUE!</v>
      </c>
    </row>
    <row r="163" spans="2:21">
      <c r="B163" s="121">
        <f t="shared" si="25"/>
        <v>103</v>
      </c>
      <c r="D163" s="121"/>
      <c r="E163" s="126"/>
      <c r="F163" s="127"/>
      <c r="G163" s="128"/>
      <c r="H163" s="128"/>
      <c r="I163" s="124" t="str">
        <f t="shared" si="23"/>
        <v/>
      </c>
      <c r="J163" s="124" t="str">
        <f t="shared" si="24"/>
        <v/>
      </c>
      <c r="K163" s="129"/>
      <c r="L163" s="128"/>
      <c r="M163" s="128"/>
      <c r="N163" s="124" t="str">
        <f t="shared" si="26"/>
        <v/>
      </c>
      <c r="O163" s="124" t="str">
        <f t="shared" si="27"/>
        <v/>
      </c>
      <c r="P163" s="124" t="e">
        <f t="shared" si="17"/>
        <v>#VALUE!</v>
      </c>
      <c r="Q163" s="124" t="e">
        <f t="shared" si="18"/>
        <v>#VALUE!</v>
      </c>
      <c r="R163" s="124" t="e">
        <f t="shared" si="19"/>
        <v>#VALUE!</v>
      </c>
      <c r="S163" s="124" t="str">
        <f t="shared" si="28"/>
        <v/>
      </c>
      <c r="T163" s="124" t="e">
        <f t="shared" si="29"/>
        <v>#VALUE!</v>
      </c>
      <c r="U163" s="125" t="e">
        <f t="shared" si="30"/>
        <v>#VALUE!</v>
      </c>
    </row>
    <row r="164" spans="2:21">
      <c r="B164" s="121">
        <f t="shared" si="25"/>
        <v>104</v>
      </c>
      <c r="D164" s="121"/>
      <c r="E164" s="126"/>
      <c r="F164" s="127"/>
      <c r="G164" s="128"/>
      <c r="H164" s="128"/>
      <c r="I164" s="124" t="str">
        <f t="shared" si="23"/>
        <v/>
      </c>
      <c r="J164" s="124" t="str">
        <f t="shared" si="24"/>
        <v/>
      </c>
      <c r="K164" s="129"/>
      <c r="L164" s="128"/>
      <c r="M164" s="128"/>
      <c r="N164" s="124" t="str">
        <f>IF(L164&gt;0,L164-(Wcordandbag),"")</f>
        <v/>
      </c>
      <c r="O164" s="124" t="str">
        <f>IF(M164&gt;0,M164-(Wcordandbag),"")</f>
        <v/>
      </c>
      <c r="P164" s="124" t="e">
        <f t="shared" si="17"/>
        <v>#VALUE!</v>
      </c>
      <c r="Q164" s="124" t="e">
        <f t="shared" si="18"/>
        <v>#VALUE!</v>
      </c>
      <c r="R164" s="124" t="e">
        <f t="shared" si="19"/>
        <v>#VALUE!</v>
      </c>
      <c r="S164" s="124" t="str">
        <f t="shared" si="28"/>
        <v/>
      </c>
      <c r="T164" s="124" t="e">
        <f t="shared" si="29"/>
        <v>#VALUE!</v>
      </c>
      <c r="U164" s="125" t="e">
        <f t="shared" si="30"/>
        <v>#VALUE!</v>
      </c>
    </row>
    <row r="165" spans="2:21">
      <c r="B165" s="121">
        <f t="shared" si="25"/>
        <v>105</v>
      </c>
      <c r="D165" s="121"/>
      <c r="E165" s="126"/>
      <c r="F165" s="127"/>
      <c r="G165" s="128"/>
      <c r="H165" s="128"/>
      <c r="I165" s="124" t="str">
        <f t="shared" si="23"/>
        <v/>
      </c>
      <c r="J165" s="124" t="str">
        <f t="shared" si="24"/>
        <v/>
      </c>
      <c r="K165" s="129"/>
      <c r="L165" s="128"/>
      <c r="M165" s="128"/>
      <c r="N165" s="124" t="str">
        <f>IF(L165&gt;0,L165-(Wcordandbag),"")</f>
        <v/>
      </c>
      <c r="O165" s="124" t="str">
        <f>IF(M165&gt;0,M165-(Wcordandbag),"")</f>
        <v/>
      </c>
      <c r="P165" s="124" t="e">
        <f t="shared" si="17"/>
        <v>#VALUE!</v>
      </c>
      <c r="Q165" s="124" t="e">
        <f t="shared" si="18"/>
        <v>#VALUE!</v>
      </c>
      <c r="R165" s="124" t="e">
        <f t="shared" si="19"/>
        <v>#VALUE!</v>
      </c>
      <c r="S165" s="124" t="str">
        <f t="shared" si="28"/>
        <v/>
      </c>
      <c r="T165" s="124" t="e">
        <f t="shared" si="29"/>
        <v>#VALUE!</v>
      </c>
      <c r="U165" s="125" t="e">
        <f t="shared" si="30"/>
        <v>#VALUE!</v>
      </c>
    </row>
    <row r="166" spans="2:21">
      <c r="B166" s="121">
        <f t="shared" si="25"/>
        <v>106</v>
      </c>
      <c r="D166" s="121"/>
      <c r="E166" s="126"/>
      <c r="F166" s="127"/>
      <c r="G166" s="128"/>
      <c r="H166" s="128"/>
      <c r="I166" s="124" t="str">
        <f t="shared" si="23"/>
        <v/>
      </c>
      <c r="J166" s="124" t="str">
        <f t="shared" si="24"/>
        <v/>
      </c>
      <c r="K166" s="129"/>
      <c r="L166" s="128"/>
      <c r="M166" s="128"/>
      <c r="N166" s="124" t="str">
        <f t="shared" ref="N166:N183" si="31">IF(L166&gt;0,L166-(Wcordandbag),"")</f>
        <v/>
      </c>
      <c r="O166" s="124" t="str">
        <f t="shared" ref="O166:O183" si="32">IF(M166&gt;0,M166-(Wcordandbag),"")</f>
        <v/>
      </c>
      <c r="P166" s="124" t="e">
        <f t="shared" si="17"/>
        <v>#VALUE!</v>
      </c>
      <c r="Q166" s="124" t="e">
        <f t="shared" si="18"/>
        <v>#VALUE!</v>
      </c>
      <c r="R166" s="124" t="e">
        <f t="shared" si="19"/>
        <v>#VALUE!</v>
      </c>
      <c r="S166" s="124" t="str">
        <f t="shared" si="28"/>
        <v/>
      </c>
      <c r="T166" s="124" t="e">
        <f t="shared" si="29"/>
        <v>#VALUE!</v>
      </c>
      <c r="U166" s="125" t="e">
        <f t="shared" si="30"/>
        <v>#VALUE!</v>
      </c>
    </row>
    <row r="167" spans="2:21">
      <c r="B167" s="121">
        <f t="shared" si="25"/>
        <v>107</v>
      </c>
      <c r="D167" s="121"/>
      <c r="E167" s="126"/>
      <c r="F167" s="127"/>
      <c r="G167" s="128"/>
      <c r="H167" s="128"/>
      <c r="I167" s="124" t="str">
        <f t="shared" ref="I167:I184" si="33">IF(G167&gt;0,(G167*FcorrGreen-(Wcordandbag+Wlabel)),"")</f>
        <v/>
      </c>
      <c r="J167" s="124" t="str">
        <f t="shared" ref="J167:J184" si="34">IF(H167&gt;0,(H167*FcorrRed-(Wcordandbag+Wlabel)),"")</f>
        <v/>
      </c>
      <c r="K167" s="129"/>
      <c r="L167" s="128"/>
      <c r="M167" s="128"/>
      <c r="N167" s="124" t="str">
        <f t="shared" si="31"/>
        <v/>
      </c>
      <c r="O167" s="124" t="str">
        <f t="shared" si="32"/>
        <v/>
      </c>
      <c r="P167" s="124" t="e">
        <f t="shared" si="17"/>
        <v>#VALUE!</v>
      </c>
      <c r="Q167" s="124" t="e">
        <f t="shared" si="18"/>
        <v>#VALUE!</v>
      </c>
      <c r="R167" s="124" t="e">
        <f t="shared" si="19"/>
        <v>#VALUE!</v>
      </c>
      <c r="S167" s="124" t="str">
        <f t="shared" si="28"/>
        <v/>
      </c>
      <c r="T167" s="124" t="e">
        <f t="shared" si="29"/>
        <v>#VALUE!</v>
      </c>
      <c r="U167" s="125" t="e">
        <f t="shared" si="30"/>
        <v>#VALUE!</v>
      </c>
    </row>
    <row r="168" spans="2:21">
      <c r="B168" s="121">
        <f t="shared" si="25"/>
        <v>108</v>
      </c>
      <c r="D168" s="121"/>
      <c r="E168" s="126"/>
      <c r="F168" s="127"/>
      <c r="G168" s="128"/>
      <c r="H168" s="128"/>
      <c r="I168" s="124" t="str">
        <f t="shared" si="33"/>
        <v/>
      </c>
      <c r="J168" s="124" t="str">
        <f t="shared" si="34"/>
        <v/>
      </c>
      <c r="K168" s="129"/>
      <c r="L168" s="128"/>
      <c r="M168" s="128"/>
      <c r="N168" s="124" t="str">
        <f t="shared" si="31"/>
        <v/>
      </c>
      <c r="O168" s="124" t="str">
        <f t="shared" si="32"/>
        <v/>
      </c>
      <c r="P168" s="124" t="e">
        <f t="shared" si="17"/>
        <v>#VALUE!</v>
      </c>
      <c r="Q168" s="124" t="e">
        <f t="shared" si="18"/>
        <v>#VALUE!</v>
      </c>
      <c r="R168" s="124" t="e">
        <f t="shared" si="19"/>
        <v>#VALUE!</v>
      </c>
      <c r="S168" s="124" t="str">
        <f t="shared" si="28"/>
        <v/>
      </c>
      <c r="T168" s="124" t="e">
        <f t="shared" si="29"/>
        <v>#VALUE!</v>
      </c>
      <c r="U168" s="125" t="e">
        <f t="shared" si="30"/>
        <v>#VALUE!</v>
      </c>
    </row>
    <row r="169" spans="2:21">
      <c r="B169" s="121">
        <f t="shared" si="25"/>
        <v>109</v>
      </c>
      <c r="D169" s="121"/>
      <c r="E169" s="126"/>
      <c r="F169" s="127"/>
      <c r="G169" s="128"/>
      <c r="H169" s="128"/>
      <c r="I169" s="124" t="str">
        <f t="shared" si="33"/>
        <v/>
      </c>
      <c r="J169" s="124" t="str">
        <f t="shared" si="34"/>
        <v/>
      </c>
      <c r="K169" s="129"/>
      <c r="L169" s="128"/>
      <c r="M169" s="128"/>
      <c r="N169" s="124" t="str">
        <f t="shared" si="31"/>
        <v/>
      </c>
      <c r="O169" s="124" t="str">
        <f t="shared" si="32"/>
        <v/>
      </c>
      <c r="P169" s="124" t="e">
        <f t="shared" si="17"/>
        <v>#VALUE!</v>
      </c>
      <c r="Q169" s="124" t="e">
        <f t="shared" si="18"/>
        <v>#VALUE!</v>
      </c>
      <c r="R169" s="124" t="e">
        <f t="shared" si="19"/>
        <v>#VALUE!</v>
      </c>
      <c r="S169" s="124" t="str">
        <f t="shared" si="28"/>
        <v/>
      </c>
      <c r="T169" s="124" t="e">
        <f t="shared" si="29"/>
        <v>#VALUE!</v>
      </c>
      <c r="U169" s="125" t="e">
        <f t="shared" si="30"/>
        <v>#VALUE!</v>
      </c>
    </row>
    <row r="170" spans="2:21">
      <c r="B170" s="121">
        <f t="shared" si="25"/>
        <v>110</v>
      </c>
      <c r="D170" s="121"/>
      <c r="E170" s="126"/>
      <c r="F170" s="127"/>
      <c r="G170" s="128"/>
      <c r="H170" s="128"/>
      <c r="I170" s="124" t="str">
        <f t="shared" si="33"/>
        <v/>
      </c>
      <c r="J170" s="124" t="str">
        <f t="shared" si="34"/>
        <v/>
      </c>
      <c r="K170" s="129"/>
      <c r="L170" s="128"/>
      <c r="M170" s="128"/>
      <c r="N170" s="124" t="str">
        <f t="shared" si="31"/>
        <v/>
      </c>
      <c r="O170" s="124" t="str">
        <f t="shared" si="32"/>
        <v/>
      </c>
      <c r="P170" s="124" t="e">
        <f t="shared" si="17"/>
        <v>#VALUE!</v>
      </c>
      <c r="Q170" s="124" t="e">
        <f t="shared" si="18"/>
        <v>#VALUE!</v>
      </c>
      <c r="R170" s="124" t="e">
        <f t="shared" si="19"/>
        <v>#VALUE!</v>
      </c>
      <c r="S170" s="124" t="str">
        <f t="shared" si="28"/>
        <v/>
      </c>
      <c r="T170" s="124" t="e">
        <f t="shared" si="29"/>
        <v>#VALUE!</v>
      </c>
      <c r="U170" s="125" t="e">
        <f t="shared" si="30"/>
        <v>#VALUE!</v>
      </c>
    </row>
    <row r="171" spans="2:21">
      <c r="B171" s="121">
        <f t="shared" si="25"/>
        <v>111</v>
      </c>
      <c r="D171" s="121"/>
      <c r="E171" s="126"/>
      <c r="F171" s="127"/>
      <c r="G171" s="128"/>
      <c r="H171" s="128"/>
      <c r="I171" s="124" t="str">
        <f t="shared" si="33"/>
        <v/>
      </c>
      <c r="J171" s="124" t="str">
        <f t="shared" si="34"/>
        <v/>
      </c>
      <c r="K171" s="129"/>
      <c r="L171" s="128"/>
      <c r="M171" s="128"/>
      <c r="N171" s="124" t="str">
        <f t="shared" si="31"/>
        <v/>
      </c>
      <c r="O171" s="124" t="str">
        <f t="shared" si="32"/>
        <v/>
      </c>
      <c r="P171" s="124" t="e">
        <f t="shared" si="17"/>
        <v>#VALUE!</v>
      </c>
      <c r="Q171" s="124" t="e">
        <f t="shared" si="18"/>
        <v>#VALUE!</v>
      </c>
      <c r="R171" s="124" t="e">
        <f t="shared" si="19"/>
        <v>#VALUE!</v>
      </c>
      <c r="S171" s="124" t="str">
        <f t="shared" si="28"/>
        <v/>
      </c>
      <c r="T171" s="124" t="e">
        <f t="shared" si="29"/>
        <v>#VALUE!</v>
      </c>
      <c r="U171" s="125" t="e">
        <f t="shared" si="30"/>
        <v>#VALUE!</v>
      </c>
    </row>
    <row r="172" spans="2:21">
      <c r="B172" s="121">
        <f t="shared" si="25"/>
        <v>112</v>
      </c>
      <c r="D172" s="121"/>
      <c r="E172" s="126"/>
      <c r="F172" s="127"/>
      <c r="G172" s="128"/>
      <c r="H172" s="128"/>
      <c r="I172" s="124" t="str">
        <f t="shared" si="33"/>
        <v/>
      </c>
      <c r="J172" s="124" t="str">
        <f t="shared" si="34"/>
        <v/>
      </c>
      <c r="K172" s="129"/>
      <c r="L172" s="128"/>
      <c r="M172" s="128"/>
      <c r="N172" s="124" t="str">
        <f t="shared" si="31"/>
        <v/>
      </c>
      <c r="O172" s="124" t="str">
        <f t="shared" si="32"/>
        <v/>
      </c>
      <c r="P172" s="124" t="e">
        <f t="shared" si="17"/>
        <v>#VALUE!</v>
      </c>
      <c r="Q172" s="124" t="e">
        <f t="shared" si="18"/>
        <v>#VALUE!</v>
      </c>
      <c r="R172" s="124" t="e">
        <f t="shared" si="19"/>
        <v>#VALUE!</v>
      </c>
      <c r="S172" s="124" t="str">
        <f t="shared" si="28"/>
        <v/>
      </c>
      <c r="T172" s="124" t="e">
        <f t="shared" si="29"/>
        <v>#VALUE!</v>
      </c>
      <c r="U172" s="125" t="e">
        <f t="shared" si="30"/>
        <v>#VALUE!</v>
      </c>
    </row>
    <row r="173" spans="2:21">
      <c r="B173" s="121">
        <f t="shared" si="25"/>
        <v>113</v>
      </c>
      <c r="D173" s="121"/>
      <c r="E173" s="126"/>
      <c r="F173" s="127"/>
      <c r="G173" s="128"/>
      <c r="H173" s="128"/>
      <c r="I173" s="124" t="str">
        <f t="shared" si="33"/>
        <v/>
      </c>
      <c r="J173" s="124" t="str">
        <f t="shared" si="34"/>
        <v/>
      </c>
      <c r="K173" s="129"/>
      <c r="L173" s="128"/>
      <c r="M173" s="128"/>
      <c r="N173" s="124" t="str">
        <f t="shared" si="31"/>
        <v/>
      </c>
      <c r="O173" s="124" t="str">
        <f t="shared" si="32"/>
        <v/>
      </c>
      <c r="P173" s="124" t="e">
        <f t="shared" si="17"/>
        <v>#VALUE!</v>
      </c>
      <c r="Q173" s="124" t="e">
        <f t="shared" si="18"/>
        <v>#VALUE!</v>
      </c>
      <c r="R173" s="124" t="e">
        <f t="shared" si="19"/>
        <v>#VALUE!</v>
      </c>
      <c r="S173" s="124" t="str">
        <f t="shared" si="28"/>
        <v/>
      </c>
      <c r="T173" s="124" t="e">
        <f t="shared" si="29"/>
        <v>#VALUE!</v>
      </c>
      <c r="U173" s="125" t="e">
        <f t="shared" si="30"/>
        <v>#VALUE!</v>
      </c>
    </row>
    <row r="174" spans="2:21">
      <c r="B174" s="121">
        <f t="shared" si="25"/>
        <v>114</v>
      </c>
      <c r="D174" s="121"/>
      <c r="E174" s="126"/>
      <c r="F174" s="127"/>
      <c r="G174" s="128"/>
      <c r="H174" s="128"/>
      <c r="I174" s="124" t="str">
        <f t="shared" si="33"/>
        <v/>
      </c>
      <c r="J174" s="124" t="str">
        <f t="shared" si="34"/>
        <v/>
      </c>
      <c r="K174" s="129"/>
      <c r="L174" s="128"/>
      <c r="M174" s="128"/>
      <c r="N174" s="124" t="str">
        <f t="shared" si="31"/>
        <v/>
      </c>
      <c r="O174" s="124" t="str">
        <f t="shared" si="32"/>
        <v/>
      </c>
      <c r="P174" s="124" t="e">
        <f t="shared" si="17"/>
        <v>#VALUE!</v>
      </c>
      <c r="Q174" s="124" t="e">
        <f t="shared" si="18"/>
        <v>#VALUE!</v>
      </c>
      <c r="R174" s="124" t="e">
        <f t="shared" si="19"/>
        <v>#VALUE!</v>
      </c>
      <c r="S174" s="124" t="str">
        <f t="shared" si="28"/>
        <v/>
      </c>
      <c r="T174" s="124" t="e">
        <f t="shared" si="29"/>
        <v>#VALUE!</v>
      </c>
      <c r="U174" s="125" t="e">
        <f t="shared" si="30"/>
        <v>#VALUE!</v>
      </c>
    </row>
    <row r="175" spans="2:21">
      <c r="B175" s="121">
        <f t="shared" si="25"/>
        <v>115</v>
      </c>
      <c r="D175" s="121"/>
      <c r="E175" s="126"/>
      <c r="F175" s="127"/>
      <c r="G175" s="128"/>
      <c r="H175" s="128"/>
      <c r="I175" s="124" t="str">
        <f t="shared" si="33"/>
        <v/>
      </c>
      <c r="J175" s="124" t="str">
        <f t="shared" si="34"/>
        <v/>
      </c>
      <c r="K175" s="129"/>
      <c r="L175" s="128"/>
      <c r="M175" s="128"/>
      <c r="N175" s="124" t="str">
        <f t="shared" si="31"/>
        <v/>
      </c>
      <c r="O175" s="124" t="str">
        <f t="shared" si="32"/>
        <v/>
      </c>
      <c r="P175" s="124" t="e">
        <f t="shared" si="17"/>
        <v>#VALUE!</v>
      </c>
      <c r="Q175" s="124" t="e">
        <f t="shared" si="18"/>
        <v>#VALUE!</v>
      </c>
      <c r="R175" s="124" t="e">
        <f t="shared" si="19"/>
        <v>#VALUE!</v>
      </c>
      <c r="S175" s="124" t="str">
        <f t="shared" si="28"/>
        <v/>
      </c>
      <c r="T175" s="124" t="e">
        <f t="shared" si="29"/>
        <v>#VALUE!</v>
      </c>
      <c r="U175" s="125" t="e">
        <f t="shared" si="30"/>
        <v>#VALUE!</v>
      </c>
    </row>
    <row r="176" spans="2:21">
      <c r="B176" s="121">
        <f t="shared" si="25"/>
        <v>116</v>
      </c>
      <c r="D176" s="121"/>
      <c r="E176" s="126"/>
      <c r="F176" s="127"/>
      <c r="G176" s="128"/>
      <c r="H176" s="128"/>
      <c r="I176" s="124" t="str">
        <f t="shared" si="33"/>
        <v/>
      </c>
      <c r="J176" s="124" t="str">
        <f t="shared" si="34"/>
        <v/>
      </c>
      <c r="K176" s="129"/>
      <c r="L176" s="128"/>
      <c r="M176" s="128"/>
      <c r="N176" s="124" t="str">
        <f t="shared" si="31"/>
        <v/>
      </c>
      <c r="O176" s="124" t="str">
        <f t="shared" si="32"/>
        <v/>
      </c>
      <c r="P176" s="124" t="e">
        <f t="shared" si="17"/>
        <v>#VALUE!</v>
      </c>
      <c r="Q176" s="124" t="e">
        <f t="shared" si="18"/>
        <v>#VALUE!</v>
      </c>
      <c r="R176" s="124" t="e">
        <f t="shared" si="19"/>
        <v>#VALUE!</v>
      </c>
      <c r="S176" s="124" t="str">
        <f t="shared" si="28"/>
        <v/>
      </c>
      <c r="T176" s="124" t="e">
        <f t="shared" si="29"/>
        <v>#VALUE!</v>
      </c>
      <c r="U176" s="125" t="e">
        <f t="shared" si="30"/>
        <v>#VALUE!</v>
      </c>
    </row>
    <row r="177" spans="2:21">
      <c r="B177" s="121">
        <f t="shared" si="25"/>
        <v>117</v>
      </c>
      <c r="D177" s="121"/>
      <c r="E177" s="126"/>
      <c r="F177" s="127"/>
      <c r="G177" s="128"/>
      <c r="H177" s="128"/>
      <c r="I177" s="124" t="str">
        <f t="shared" si="33"/>
        <v/>
      </c>
      <c r="J177" s="124" t="str">
        <f t="shared" si="34"/>
        <v/>
      </c>
      <c r="K177" s="129"/>
      <c r="L177" s="128"/>
      <c r="M177" s="128"/>
      <c r="N177" s="124" t="str">
        <f t="shared" si="31"/>
        <v/>
      </c>
      <c r="O177" s="124" t="str">
        <f t="shared" si="32"/>
        <v/>
      </c>
      <c r="P177" s="124" t="e">
        <f t="shared" si="17"/>
        <v>#VALUE!</v>
      </c>
      <c r="Q177" s="124" t="e">
        <f t="shared" si="18"/>
        <v>#VALUE!</v>
      </c>
      <c r="R177" s="124" t="e">
        <f t="shared" si="19"/>
        <v>#VALUE!</v>
      </c>
      <c r="S177" s="124" t="str">
        <f t="shared" si="28"/>
        <v/>
      </c>
      <c r="T177" s="124" t="e">
        <f t="shared" si="29"/>
        <v>#VALUE!</v>
      </c>
      <c r="U177" s="125" t="e">
        <f t="shared" si="30"/>
        <v>#VALUE!</v>
      </c>
    </row>
    <row r="178" spans="2:21">
      <c r="B178" s="121">
        <f t="shared" si="25"/>
        <v>118</v>
      </c>
      <c r="D178" s="121"/>
      <c r="E178" s="126"/>
      <c r="F178" s="127"/>
      <c r="G178" s="128"/>
      <c r="H178" s="128"/>
      <c r="I178" s="124" t="str">
        <f t="shared" si="33"/>
        <v/>
      </c>
      <c r="J178" s="124" t="str">
        <f t="shared" si="34"/>
        <v/>
      </c>
      <c r="K178" s="129"/>
      <c r="L178" s="128"/>
      <c r="M178" s="128"/>
      <c r="N178" s="124" t="str">
        <f t="shared" si="31"/>
        <v/>
      </c>
      <c r="O178" s="124" t="str">
        <f t="shared" si="32"/>
        <v/>
      </c>
      <c r="P178" s="124" t="e">
        <f t="shared" si="17"/>
        <v>#VALUE!</v>
      </c>
      <c r="Q178" s="124" t="e">
        <f t="shared" si="18"/>
        <v>#VALUE!</v>
      </c>
      <c r="R178" s="124" t="e">
        <f t="shared" si="19"/>
        <v>#VALUE!</v>
      </c>
      <c r="S178" s="124" t="str">
        <f t="shared" si="28"/>
        <v/>
      </c>
      <c r="T178" s="124" t="e">
        <f t="shared" si="29"/>
        <v>#VALUE!</v>
      </c>
      <c r="U178" s="125" t="e">
        <f t="shared" si="30"/>
        <v>#VALUE!</v>
      </c>
    </row>
    <row r="179" spans="2:21">
      <c r="B179" s="121">
        <f t="shared" si="25"/>
        <v>119</v>
      </c>
      <c r="D179" s="121"/>
      <c r="E179" s="126"/>
      <c r="F179" s="127"/>
      <c r="G179" s="128"/>
      <c r="H179" s="128"/>
      <c r="I179" s="124" t="str">
        <f t="shared" si="33"/>
        <v/>
      </c>
      <c r="J179" s="124" t="str">
        <f t="shared" si="34"/>
        <v/>
      </c>
      <c r="K179" s="129"/>
      <c r="L179" s="128"/>
      <c r="M179" s="128"/>
      <c r="N179" s="124" t="str">
        <f t="shared" si="31"/>
        <v/>
      </c>
      <c r="O179" s="124" t="str">
        <f t="shared" si="32"/>
        <v/>
      </c>
      <c r="P179" s="124" t="e">
        <f t="shared" si="17"/>
        <v>#VALUE!</v>
      </c>
      <c r="Q179" s="124" t="e">
        <f t="shared" si="18"/>
        <v>#VALUE!</v>
      </c>
      <c r="R179" s="124" t="e">
        <f t="shared" si="19"/>
        <v>#VALUE!</v>
      </c>
      <c r="S179" s="124" t="str">
        <f t="shared" si="28"/>
        <v/>
      </c>
      <c r="T179" s="124" t="e">
        <f t="shared" si="29"/>
        <v>#VALUE!</v>
      </c>
      <c r="U179" s="125" t="e">
        <f t="shared" si="30"/>
        <v>#VALUE!</v>
      </c>
    </row>
    <row r="180" spans="2:21">
      <c r="B180" s="121">
        <f t="shared" si="25"/>
        <v>120</v>
      </c>
      <c r="D180" s="121"/>
      <c r="E180" s="126"/>
      <c r="F180" s="127"/>
      <c r="G180" s="128"/>
      <c r="H180" s="128"/>
      <c r="I180" s="124" t="str">
        <f t="shared" si="33"/>
        <v/>
      </c>
      <c r="J180" s="124" t="str">
        <f t="shared" si="34"/>
        <v/>
      </c>
      <c r="K180" s="129"/>
      <c r="L180" s="128"/>
      <c r="M180" s="128"/>
      <c r="N180" s="124" t="str">
        <f t="shared" si="31"/>
        <v/>
      </c>
      <c r="O180" s="124" t="str">
        <f t="shared" si="32"/>
        <v/>
      </c>
      <c r="P180" s="124" t="e">
        <f t="shared" si="17"/>
        <v>#VALUE!</v>
      </c>
      <c r="Q180" s="124" t="e">
        <f t="shared" si="18"/>
        <v>#VALUE!</v>
      </c>
      <c r="R180" s="124" t="e">
        <f t="shared" si="19"/>
        <v>#VALUE!</v>
      </c>
      <c r="S180" s="124" t="str">
        <f t="shared" si="28"/>
        <v/>
      </c>
      <c r="T180" s="124" t="e">
        <f t="shared" si="29"/>
        <v>#VALUE!</v>
      </c>
      <c r="U180" s="125" t="e">
        <f t="shared" si="30"/>
        <v>#VALUE!</v>
      </c>
    </row>
    <row r="181" spans="2:21">
      <c r="B181" s="121">
        <f t="shared" si="25"/>
        <v>121</v>
      </c>
      <c r="D181" s="121"/>
      <c r="E181" s="126"/>
      <c r="F181" s="127"/>
      <c r="G181" s="128"/>
      <c r="H181" s="128"/>
      <c r="I181" s="124" t="str">
        <f t="shared" si="33"/>
        <v/>
      </c>
      <c r="J181" s="124" t="str">
        <f t="shared" si="34"/>
        <v/>
      </c>
      <c r="K181" s="129"/>
      <c r="L181" s="128"/>
      <c r="M181" s="128"/>
      <c r="N181" s="124" t="str">
        <f t="shared" si="31"/>
        <v/>
      </c>
      <c r="O181" s="124" t="str">
        <f t="shared" si="32"/>
        <v/>
      </c>
      <c r="P181" s="124" t="e">
        <f t="shared" si="17"/>
        <v>#VALUE!</v>
      </c>
      <c r="Q181" s="124" t="e">
        <f t="shared" si="18"/>
        <v>#VALUE!</v>
      </c>
      <c r="R181" s="124" t="e">
        <f t="shared" si="19"/>
        <v>#VALUE!</v>
      </c>
      <c r="S181" s="124" t="str">
        <f t="shared" si="28"/>
        <v/>
      </c>
      <c r="T181" s="124" t="e">
        <f t="shared" si="29"/>
        <v>#VALUE!</v>
      </c>
      <c r="U181" s="125" t="e">
        <f t="shared" si="30"/>
        <v>#VALUE!</v>
      </c>
    </row>
    <row r="182" spans="2:21">
      <c r="B182" s="121">
        <f t="shared" si="25"/>
        <v>122</v>
      </c>
      <c r="D182" s="121"/>
      <c r="E182" s="126"/>
      <c r="F182" s="127"/>
      <c r="G182" s="128"/>
      <c r="H182" s="128"/>
      <c r="I182" s="124" t="str">
        <f t="shared" si="33"/>
        <v/>
      </c>
      <c r="J182" s="124" t="str">
        <f t="shared" si="34"/>
        <v/>
      </c>
      <c r="K182" s="129"/>
      <c r="L182" s="128"/>
      <c r="M182" s="128"/>
      <c r="N182" s="124" t="str">
        <f t="shared" si="31"/>
        <v/>
      </c>
      <c r="O182" s="124" t="str">
        <f t="shared" si="32"/>
        <v/>
      </c>
      <c r="P182" s="124" t="e">
        <f t="shared" si="17"/>
        <v>#VALUE!</v>
      </c>
      <c r="Q182" s="124" t="e">
        <f t="shared" si="18"/>
        <v>#VALUE!</v>
      </c>
      <c r="R182" s="124" t="e">
        <f t="shared" si="19"/>
        <v>#VALUE!</v>
      </c>
      <c r="S182" s="124" t="str">
        <f t="shared" si="28"/>
        <v/>
      </c>
      <c r="T182" s="124" t="e">
        <f t="shared" si="29"/>
        <v>#VALUE!</v>
      </c>
      <c r="U182" s="125" t="e">
        <f t="shared" si="30"/>
        <v>#VALUE!</v>
      </c>
    </row>
    <row r="183" spans="2:21">
      <c r="B183" s="121">
        <f t="shared" si="25"/>
        <v>123</v>
      </c>
      <c r="D183" s="121"/>
      <c r="E183" s="126"/>
      <c r="F183" s="127"/>
      <c r="G183" s="128"/>
      <c r="H183" s="128"/>
      <c r="I183" s="124" t="str">
        <f t="shared" si="33"/>
        <v/>
      </c>
      <c r="J183" s="124" t="str">
        <f t="shared" si="34"/>
        <v/>
      </c>
      <c r="K183" s="129"/>
      <c r="L183" s="128"/>
      <c r="M183" s="128"/>
      <c r="N183" s="124" t="str">
        <f t="shared" si="31"/>
        <v/>
      </c>
      <c r="O183" s="124" t="str">
        <f t="shared" si="32"/>
        <v/>
      </c>
      <c r="P183" s="124" t="e">
        <f t="shared" si="17"/>
        <v>#VALUE!</v>
      </c>
      <c r="Q183" s="124" t="e">
        <f t="shared" si="18"/>
        <v>#VALUE!</v>
      </c>
      <c r="R183" s="124" t="e">
        <f t="shared" si="19"/>
        <v>#VALUE!</v>
      </c>
      <c r="S183" s="124" t="str">
        <f t="shared" si="28"/>
        <v/>
      </c>
      <c r="T183" s="124" t="e">
        <f t="shared" si="29"/>
        <v>#VALUE!</v>
      </c>
      <c r="U183" s="125" t="e">
        <f t="shared" si="30"/>
        <v>#VALUE!</v>
      </c>
    </row>
    <row r="184" spans="2:21">
      <c r="B184" s="121">
        <f t="shared" si="25"/>
        <v>124</v>
      </c>
      <c r="D184" s="121"/>
      <c r="E184" s="126"/>
      <c r="F184" s="127"/>
      <c r="G184" s="128"/>
      <c r="H184" s="128"/>
      <c r="I184" s="124" t="str">
        <f t="shared" si="33"/>
        <v/>
      </c>
      <c r="J184" s="124" t="str">
        <f t="shared" si="34"/>
        <v/>
      </c>
      <c r="K184" s="129"/>
      <c r="L184" s="128"/>
      <c r="M184" s="128"/>
      <c r="N184" s="124" t="str">
        <f>IF(L184&gt;0,L184-(Wcordandbag),"")</f>
        <v/>
      </c>
      <c r="O184" s="124" t="str">
        <f>IF(M184&gt;0,M184-(Wcordandbag),"")</f>
        <v/>
      </c>
      <c r="P184" s="124" t="e">
        <f t="shared" si="17"/>
        <v>#VALUE!</v>
      </c>
      <c r="Q184" s="124" t="e">
        <f t="shared" si="18"/>
        <v>#VALUE!</v>
      </c>
      <c r="R184" s="124" t="e">
        <f t="shared" si="19"/>
        <v>#VALUE!</v>
      </c>
      <c r="S184" s="124" t="str">
        <f t="shared" si="28"/>
        <v/>
      </c>
      <c r="T184" s="124" t="e">
        <f t="shared" si="29"/>
        <v>#VALUE!</v>
      </c>
      <c r="U184" s="125" t="e">
        <f t="shared" si="30"/>
        <v>#VALUE!</v>
      </c>
    </row>
    <row r="185" spans="2:21">
      <c r="B185" s="76" t="s">
        <v>62</v>
      </c>
      <c r="I185" s="124"/>
      <c r="J185" s="124"/>
      <c r="O185" s="76"/>
      <c r="P185" s="124"/>
      <c r="Q185" s="124"/>
      <c r="R185" s="124"/>
      <c r="S185" s="124"/>
      <c r="T185" s="124"/>
      <c r="U185" s="76"/>
    </row>
    <row r="186" spans="2:21">
      <c r="B186" s="76" t="s">
        <v>63</v>
      </c>
      <c r="I186" s="124"/>
      <c r="J186" s="124"/>
      <c r="O186" s="76"/>
      <c r="P186" s="124"/>
      <c r="Q186" s="124"/>
      <c r="R186" s="124"/>
      <c r="S186" s="124"/>
      <c r="T186" s="124"/>
      <c r="U186" s="76"/>
    </row>
  </sheetData>
  <sheetProtection formatCells="0" formatColumns="0" formatRows="0" insertColumns="0" insertRows="0" insertHyperlinks="0" deleteColumns="0" deleteRows="0" selectLockedCells="1" sort="0" autoFilter="0" pivotTables="0"/>
  <dataConsolidate/>
  <mergeCells count="51">
    <mergeCell ref="M39:T39"/>
    <mergeCell ref="B40:D40"/>
    <mergeCell ref="E40:F40"/>
    <mergeCell ref="B41:D41"/>
    <mergeCell ref="E47:F47"/>
    <mergeCell ref="B42:D42"/>
    <mergeCell ref="E42:F42"/>
    <mergeCell ref="B43:D43"/>
    <mergeCell ref="E43:F43"/>
    <mergeCell ref="E41:F41"/>
    <mergeCell ref="F55:K55"/>
    <mergeCell ref="B44:D44"/>
    <mergeCell ref="E44:F44"/>
    <mergeCell ref="B45:D45"/>
    <mergeCell ref="E45:F45"/>
    <mergeCell ref="B46:D46"/>
    <mergeCell ref="E46:F46"/>
    <mergeCell ref="B53:E53"/>
    <mergeCell ref="B54:E54"/>
    <mergeCell ref="B55:E55"/>
    <mergeCell ref="B48:D48"/>
    <mergeCell ref="E48:F48"/>
    <mergeCell ref="F53:K53"/>
    <mergeCell ref="F54:K54"/>
    <mergeCell ref="B47:D47"/>
    <mergeCell ref="B26:E26"/>
    <mergeCell ref="B29:E29"/>
    <mergeCell ref="B27:E27"/>
    <mergeCell ref="B39:D39"/>
    <mergeCell ref="E39:G39"/>
    <mergeCell ref="B34:F34"/>
    <mergeCell ref="B33:F33"/>
    <mergeCell ref="B17:E17"/>
    <mergeCell ref="B25:E25"/>
    <mergeCell ref="B12:E12"/>
    <mergeCell ref="B14:E14"/>
    <mergeCell ref="B15:E15"/>
    <mergeCell ref="B19:E19"/>
    <mergeCell ref="B16:E16"/>
    <mergeCell ref="B18:E18"/>
    <mergeCell ref="B13:E13"/>
    <mergeCell ref="B24:E24"/>
    <mergeCell ref="U46:W46"/>
    <mergeCell ref="U47:W47"/>
    <mergeCell ref="U48:W48"/>
    <mergeCell ref="V59:X59"/>
    <mergeCell ref="U41:W41"/>
    <mergeCell ref="U42:W42"/>
    <mergeCell ref="U43:W43"/>
    <mergeCell ref="U44:W44"/>
    <mergeCell ref="U45:W45"/>
  </mergeCells>
  <phoneticPr fontId="1" type="noConversion"/>
  <conditionalFormatting sqref="N61:U186">
    <cfRule type="containsErrors" dxfId="1" priority="2" stopIfTrue="1">
      <formula>ISERROR(N61)</formula>
    </cfRule>
  </conditionalFormatting>
  <dataValidations count="10">
    <dataValidation type="date" operator="greaterThan" allowBlank="1" showErrorMessage="1" errorTitle="Oops" error="It seems that you are trying to fill out an invalid date. The TBI requires a data in the format DD/MM/YYYY for correct calculation." sqref="F61:F164">
      <formula1>40179</formula1>
    </dataValidation>
    <dataValidation type="date" operator="greaterThan" allowBlank="1" showErrorMessage="1" errorTitle="Oops!" error="It seems that you are trying to fill out an invalid date. The TBI requires a data in the format DD/MM/YYYY for correct calculation." sqref="K61:K164">
      <formula1>41640</formula1>
    </dataValidation>
    <dataValidation type="list" allowBlank="1" showInputMessage="1" showErrorMessage="1" sqref="M41:M49">
      <formula1>shading</formula1>
    </dataValidation>
    <dataValidation type="list" allowBlank="1" showInputMessage="1" showErrorMessage="1" sqref="N41:N49">
      <formula1>human_impact</formula1>
    </dataValidation>
    <dataValidation type="list" allowBlank="1" showInputMessage="1" showErrorMessage="1" sqref="O41:O49">
      <formula1>soil_texture</formula1>
    </dataValidation>
    <dataValidation type="list" allowBlank="1" showInputMessage="1" showErrorMessage="1" sqref="P41:P49">
      <formula1>ecosystem</formula1>
    </dataValidation>
    <dataValidation type="list" allowBlank="1" showInputMessage="1" showErrorMessage="1" sqref="Q41:Q49">
      <formula1>soildepth</formula1>
    </dataValidation>
    <dataValidation type="list" allowBlank="1" showInputMessage="1" showErrorMessage="1" sqref="R41:R49">
      <formula1>rootingdepth</formula1>
    </dataValidation>
    <dataValidation type="list" allowBlank="1" showInputMessage="1" showErrorMessage="1" sqref="S41:S49">
      <formula1>slope</formula1>
    </dataValidation>
    <dataValidation type="list" allowBlank="1" showInputMessage="1" showErrorMessage="1" sqref="T41:T49">
      <formula1>aspect</formula1>
    </dataValidation>
  </dataValidations>
  <hyperlinks>
    <hyperlink ref="F14" r:id="rId1"/>
    <hyperlink ref="F15" r:id="rId2"/>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topLeftCell="A52" workbookViewId="0">
      <selection activeCell="B8" sqref="B8"/>
    </sheetView>
  </sheetViews>
  <sheetFormatPr baseColWidth="10" defaultColWidth="11.5" defaultRowHeight="14" x14ac:dyDescent="0"/>
  <cols>
    <col min="1" max="1" width="36.5" style="30" customWidth="1"/>
    <col min="2" max="2" width="110.1640625" style="30" customWidth="1"/>
    <col min="3" max="3" width="32.1640625" customWidth="1"/>
    <col min="4" max="4" width="10.1640625" customWidth="1"/>
  </cols>
  <sheetData>
    <row r="1" spans="1:5">
      <c r="A1" s="48" t="s">
        <v>64</v>
      </c>
      <c r="B1" s="48"/>
    </row>
    <row r="2" spans="1:5">
      <c r="A2" s="48"/>
      <c r="B2" s="48"/>
    </row>
    <row r="3" spans="1:5">
      <c r="A3" s="48">
        <v>1</v>
      </c>
      <c r="B3" s="48" t="s">
        <v>246</v>
      </c>
    </row>
    <row r="4" spans="1:5">
      <c r="A4" s="48"/>
      <c r="B4" s="48" t="s">
        <v>65</v>
      </c>
    </row>
    <row r="5" spans="1:5">
      <c r="A5" s="48">
        <v>2</v>
      </c>
      <c r="B5" s="48" t="s">
        <v>66</v>
      </c>
    </row>
    <row r="6" spans="1:5" ht="29.25" customHeight="1">
      <c r="A6" s="48">
        <v>3</v>
      </c>
      <c r="B6" s="49" t="s">
        <v>67</v>
      </c>
    </row>
    <row r="7" spans="1:5" ht="28">
      <c r="A7" s="54">
        <v>4</v>
      </c>
      <c r="B7" s="53" t="s">
        <v>68</v>
      </c>
    </row>
    <row r="8" spans="1:5">
      <c r="A8" s="54">
        <v>5</v>
      </c>
      <c r="B8" s="53" t="s">
        <v>328</v>
      </c>
    </row>
    <row r="10" spans="1:5">
      <c r="B10" s="140" t="s">
        <v>247</v>
      </c>
    </row>
    <row r="11" spans="1:5">
      <c r="B11" s="141" t="s">
        <v>248</v>
      </c>
    </row>
    <row r="12" spans="1:5">
      <c r="B12" s="142"/>
    </row>
    <row r="13" spans="1:5">
      <c r="A13" s="30" t="s">
        <v>69</v>
      </c>
      <c r="E13" s="51"/>
    </row>
    <row r="14" spans="1:5">
      <c r="A14" s="51" t="s">
        <v>70</v>
      </c>
      <c r="E14" s="51"/>
    </row>
    <row r="15" spans="1:5">
      <c r="A15" s="51" t="s">
        <v>71</v>
      </c>
      <c r="E15" s="51"/>
    </row>
    <row r="16" spans="1:5">
      <c r="A16" s="51" t="s">
        <v>72</v>
      </c>
      <c r="E16" s="51"/>
    </row>
    <row r="17" spans="1:11">
      <c r="A17" s="51" t="s">
        <v>73</v>
      </c>
      <c r="E17" s="51"/>
    </row>
    <row r="18" spans="1:11">
      <c r="A18" s="51" t="s">
        <v>74</v>
      </c>
      <c r="D18" s="1"/>
      <c r="E18" s="58"/>
    </row>
    <row r="19" spans="1:11">
      <c r="A19" s="51" t="s">
        <v>75</v>
      </c>
      <c r="E19" s="51"/>
    </row>
    <row r="20" spans="1:11">
      <c r="A20" s="51" t="s">
        <v>76</v>
      </c>
      <c r="E20" s="51"/>
    </row>
    <row r="21" spans="1:11">
      <c r="A21" s="51" t="s">
        <v>77</v>
      </c>
      <c r="E21" s="51"/>
    </row>
    <row r="22" spans="1:11">
      <c r="A22" s="51" t="s">
        <v>78</v>
      </c>
      <c r="E22" s="51"/>
    </row>
    <row r="23" spans="1:11">
      <c r="A23" s="51" t="s">
        <v>79</v>
      </c>
    </row>
    <row r="25" spans="1:11">
      <c r="A25" s="30" t="s">
        <v>80</v>
      </c>
    </row>
    <row r="26" spans="1:11" ht="27" customHeight="1" thickBot="1">
      <c r="A26" s="143" t="s">
        <v>81</v>
      </c>
      <c r="B26" s="31"/>
      <c r="C26" s="5"/>
      <c r="D26" s="5"/>
      <c r="F26" s="1"/>
      <c r="G26" s="1"/>
      <c r="H26" s="1"/>
      <c r="I26" s="1"/>
      <c r="J26" s="1"/>
      <c r="K26" s="1"/>
    </row>
    <row r="27" spans="1:11">
      <c r="A27" s="66" t="s">
        <v>8</v>
      </c>
      <c r="B27" s="67" t="s">
        <v>82</v>
      </c>
      <c r="C27" s="67"/>
      <c r="D27" s="67"/>
      <c r="F27" s="1"/>
      <c r="G27" s="1"/>
      <c r="H27" s="1"/>
      <c r="I27" s="1"/>
      <c r="J27" s="1"/>
      <c r="K27" s="1"/>
    </row>
    <row r="28" spans="1:11" s="2" customFormat="1">
      <c r="A28" s="64" t="s">
        <v>9</v>
      </c>
      <c r="B28" s="65" t="s">
        <v>83</v>
      </c>
      <c r="C28" s="65"/>
      <c r="D28" s="65"/>
    </row>
    <row r="29" spans="1:11" s="2" customFormat="1">
      <c r="A29" s="64" t="s">
        <v>10</v>
      </c>
      <c r="B29" s="65" t="s">
        <v>84</v>
      </c>
      <c r="C29" s="65"/>
      <c r="D29" s="65"/>
    </row>
    <row r="30" spans="1:11" s="2" customFormat="1">
      <c r="A30" s="64" t="s">
        <v>11</v>
      </c>
      <c r="B30" s="65" t="s">
        <v>85</v>
      </c>
      <c r="C30" s="65"/>
      <c r="D30" s="65"/>
    </row>
    <row r="31" spans="1:11" s="2" customFormat="1" ht="28">
      <c r="A31" s="64" t="s">
        <v>13</v>
      </c>
      <c r="B31" s="27" t="s">
        <v>86</v>
      </c>
      <c r="C31" s="65"/>
      <c r="D31" s="65"/>
    </row>
    <row r="32" spans="1:11" s="2" customFormat="1">
      <c r="A32" s="64" t="s">
        <v>12</v>
      </c>
      <c r="B32" s="65" t="s">
        <v>87</v>
      </c>
      <c r="C32" s="65"/>
      <c r="D32" s="65"/>
    </row>
    <row r="33" spans="1:9" s="2" customFormat="1" ht="28">
      <c r="A33" s="64" t="s">
        <v>14</v>
      </c>
      <c r="B33" s="27" t="s">
        <v>88</v>
      </c>
      <c r="C33" s="65"/>
      <c r="D33" s="65"/>
    </row>
    <row r="34" spans="1:9" s="2" customFormat="1" ht="15" thickBot="1">
      <c r="A34" s="68" t="s">
        <v>15</v>
      </c>
      <c r="B34" s="28" t="s">
        <v>89</v>
      </c>
      <c r="C34" s="69"/>
      <c r="D34" s="69"/>
    </row>
    <row r="35" spans="1:9" s="2" customFormat="1" ht="30.75" customHeight="1" thickBot="1">
      <c r="A35" s="144" t="s">
        <v>90</v>
      </c>
      <c r="B35" s="33"/>
      <c r="C35" s="52"/>
      <c r="D35" s="6"/>
      <c r="E35" s="3"/>
    </row>
    <row r="36" spans="1:9" s="2" customFormat="1" ht="29.25" customHeight="1">
      <c r="A36" s="66" t="s">
        <v>19</v>
      </c>
      <c r="B36" s="29" t="s">
        <v>91</v>
      </c>
      <c r="C36" s="65" t="s">
        <v>92</v>
      </c>
      <c r="D36" s="67"/>
    </row>
    <row r="37" spans="1:9" s="2" customFormat="1" ht="15" thickBot="1">
      <c r="A37" s="64" t="s">
        <v>20</v>
      </c>
      <c r="B37" s="65" t="s">
        <v>93</v>
      </c>
      <c r="C37" s="65" t="s">
        <v>92</v>
      </c>
      <c r="D37" s="65"/>
    </row>
    <row r="38" spans="1:9" s="2" customFormat="1" ht="15" thickBot="1">
      <c r="A38" s="64" t="s">
        <v>21</v>
      </c>
      <c r="B38" s="65" t="s">
        <v>94</v>
      </c>
      <c r="C38" s="65" t="s">
        <v>95</v>
      </c>
      <c r="D38" s="65"/>
      <c r="F38" s="145" t="s">
        <v>249</v>
      </c>
      <c r="G38" s="146"/>
      <c r="H38" s="146"/>
      <c r="I38" s="147"/>
    </row>
    <row r="39" spans="1:9" s="2" customFormat="1">
      <c r="A39" s="64" t="s">
        <v>22</v>
      </c>
      <c r="B39" s="65" t="s">
        <v>96</v>
      </c>
      <c r="C39" s="65" t="s">
        <v>95</v>
      </c>
      <c r="D39" s="65"/>
      <c r="F39" s="64" t="s">
        <v>100</v>
      </c>
      <c r="G39" s="65" t="s">
        <v>101</v>
      </c>
      <c r="H39" s="65" t="s">
        <v>102</v>
      </c>
      <c r="I39" s="148" t="s">
        <v>103</v>
      </c>
    </row>
    <row r="40" spans="1:9" s="2" customFormat="1">
      <c r="A40" s="99" t="s">
        <v>23</v>
      </c>
      <c r="B40" s="65" t="s">
        <v>250</v>
      </c>
      <c r="C40" s="65"/>
      <c r="D40" s="65"/>
      <c r="F40" s="64" t="s">
        <v>104</v>
      </c>
      <c r="G40" s="50">
        <v>2.0009999999999999</v>
      </c>
      <c r="H40" s="50">
        <v>1.7889999999999999</v>
      </c>
      <c r="I40" s="149">
        <f>(H40-Wcordandbag)/(G40-(Wcordandbag+Wlabel))</f>
        <v>0.93558702603928734</v>
      </c>
    </row>
    <row r="41" spans="1:9" s="2" customFormat="1">
      <c r="A41" s="2" t="s">
        <v>24</v>
      </c>
      <c r="B41" s="65" t="s">
        <v>97</v>
      </c>
      <c r="C41" s="65" t="s">
        <v>95</v>
      </c>
      <c r="D41" s="65"/>
      <c r="E41" s="65"/>
      <c r="F41" s="64" t="s">
        <v>105</v>
      </c>
      <c r="G41" s="50" t="s">
        <v>106</v>
      </c>
      <c r="H41" s="50"/>
      <c r="I41" s="149" t="e">
        <f>(H41-Wcordandbag)/(G41-(Wcordandbag+Wlabel))</f>
        <v>#VALUE!</v>
      </c>
    </row>
    <row r="42" spans="1:9" s="2" customFormat="1" ht="42">
      <c r="A42" s="64" t="s">
        <v>25</v>
      </c>
      <c r="B42" s="27" t="s">
        <v>98</v>
      </c>
      <c r="C42" s="65" t="s">
        <v>99</v>
      </c>
      <c r="D42" s="65"/>
      <c r="E42" s="65"/>
      <c r="F42" s="64" t="s">
        <v>107</v>
      </c>
      <c r="G42" s="50"/>
      <c r="H42" s="50"/>
      <c r="I42" s="149">
        <f>(H42-Wcordandbag)/(G42-(Wcordandbag+Wlabel))</f>
        <v>0.60288230584467573</v>
      </c>
    </row>
    <row r="43" spans="1:9" s="2" customFormat="1">
      <c r="A43" s="65" t="s">
        <v>27</v>
      </c>
      <c r="B43" s="65" t="s">
        <v>93</v>
      </c>
      <c r="C43" s="65" t="s">
        <v>99</v>
      </c>
      <c r="D43" s="65"/>
      <c r="E43" s="65"/>
      <c r="F43" s="64" t="s">
        <v>108</v>
      </c>
      <c r="G43" s="50"/>
      <c r="H43" s="50"/>
      <c r="I43" s="149">
        <f>(H43-Wcordandbag)/(G43-(Wcordandbag+Wlabel))</f>
        <v>0.60288230584467573</v>
      </c>
    </row>
    <row r="44" spans="1:9" s="2" customFormat="1" ht="29" thickBot="1">
      <c r="A44" s="69" t="s">
        <v>233</v>
      </c>
      <c r="B44" s="28" t="s">
        <v>251</v>
      </c>
      <c r="C44" s="69"/>
      <c r="D44" s="69"/>
      <c r="E44" s="65"/>
      <c r="F44" s="68" t="s">
        <v>106</v>
      </c>
      <c r="G44" s="150"/>
      <c r="H44" s="150"/>
      <c r="I44" s="149">
        <f>(H44-Wcordandbag)/(G44-(Wcordandbag+Wlabel))</f>
        <v>0.60288230584467573</v>
      </c>
    </row>
    <row r="45" spans="1:9" s="2" customFormat="1" ht="29.25" customHeight="1" thickBot="1">
      <c r="A45" s="151" t="s">
        <v>109</v>
      </c>
      <c r="B45" s="34"/>
      <c r="C45" s="4"/>
      <c r="D45" s="4"/>
    </row>
    <row r="46" spans="1:9" s="2" customFormat="1" ht="77.25" customHeight="1">
      <c r="A46" s="35" t="s">
        <v>30</v>
      </c>
      <c r="B46" s="29" t="s">
        <v>252</v>
      </c>
      <c r="C46" s="60"/>
      <c r="D46" s="60"/>
      <c r="G46" s="1"/>
    </row>
    <row r="47" spans="1:9" s="2" customFormat="1" ht="15" customHeight="1">
      <c r="A47" s="65" t="s">
        <v>34</v>
      </c>
      <c r="B47" s="65" t="s">
        <v>110</v>
      </c>
      <c r="C47" s="26"/>
      <c r="D47" s="26"/>
      <c r="E47" s="61"/>
      <c r="G47" s="1"/>
      <c r="H47" s="1"/>
    </row>
    <row r="48" spans="1:9" s="2" customFormat="1" ht="15" customHeight="1">
      <c r="A48" s="65" t="s">
        <v>35</v>
      </c>
      <c r="B48" s="65" t="s">
        <v>110</v>
      </c>
      <c r="C48" s="26"/>
      <c r="D48" s="26"/>
      <c r="E48" s="61"/>
      <c r="G48" s="1"/>
      <c r="H48" s="1"/>
    </row>
    <row r="49" spans="1:13" s="2" customFormat="1" ht="15" customHeight="1">
      <c r="A49" s="2" t="s">
        <v>31</v>
      </c>
      <c r="C49" s="26"/>
      <c r="D49" s="26"/>
      <c r="E49" s="61"/>
      <c r="G49" s="1"/>
      <c r="H49" s="1"/>
    </row>
    <row r="50" spans="1:13" s="2" customFormat="1" ht="15" customHeight="1" thickBot="1">
      <c r="A50" s="2" t="s">
        <v>33</v>
      </c>
      <c r="B50" s="27" t="s">
        <v>253</v>
      </c>
      <c r="C50" s="26"/>
    </row>
    <row r="51" spans="1:13" s="2" customFormat="1" ht="15" customHeight="1" thickBot="1">
      <c r="A51" s="65" t="s">
        <v>237</v>
      </c>
      <c r="B51" s="27" t="s">
        <v>254</v>
      </c>
      <c r="C51" s="26"/>
      <c r="F51" s="135" t="s">
        <v>226</v>
      </c>
      <c r="G51" s="136" t="s">
        <v>225</v>
      </c>
      <c r="H51" s="138" t="s">
        <v>227</v>
      </c>
      <c r="I51" s="139" t="s">
        <v>241</v>
      </c>
      <c r="J51" s="139" t="s">
        <v>228</v>
      </c>
      <c r="K51" s="136" t="s">
        <v>229</v>
      </c>
      <c r="L51" s="136" t="s">
        <v>242</v>
      </c>
      <c r="M51" s="137" t="s">
        <v>243</v>
      </c>
    </row>
    <row r="52" spans="1:13" s="2" customFormat="1" ht="15" customHeight="1">
      <c r="A52" s="2" t="s">
        <v>238</v>
      </c>
      <c r="B52" s="27" t="s">
        <v>255</v>
      </c>
      <c r="C52" s="61" t="s">
        <v>99</v>
      </c>
      <c r="F52" s="152" t="s">
        <v>256</v>
      </c>
      <c r="G52" s="61" t="s">
        <v>257</v>
      </c>
      <c r="H52" s="61" t="s">
        <v>258</v>
      </c>
      <c r="I52" s="153" t="s">
        <v>259</v>
      </c>
      <c r="J52" s="61" t="s">
        <v>260</v>
      </c>
      <c r="K52" s="61" t="s">
        <v>260</v>
      </c>
      <c r="L52" s="61" t="s">
        <v>261</v>
      </c>
      <c r="M52" s="148" t="s">
        <v>262</v>
      </c>
    </row>
    <row r="53" spans="1:13" s="2" customFormat="1" ht="15" customHeight="1">
      <c r="A53" s="2" t="s">
        <v>326</v>
      </c>
      <c r="B53" s="27" t="s">
        <v>327</v>
      </c>
      <c r="C53" s="61" t="s">
        <v>99</v>
      </c>
      <c r="F53" s="152"/>
      <c r="G53" s="61"/>
      <c r="H53" s="61"/>
      <c r="I53" s="153"/>
      <c r="J53" s="61"/>
      <c r="K53" s="61"/>
      <c r="L53" s="61"/>
      <c r="M53" s="148"/>
    </row>
    <row r="54" spans="1:13" s="2" customFormat="1" ht="33" customHeight="1">
      <c r="A54" s="2" t="s">
        <v>239</v>
      </c>
      <c r="B54" s="27" t="s">
        <v>263</v>
      </c>
      <c r="C54" s="61" t="s">
        <v>99</v>
      </c>
      <c r="F54" s="152" t="s">
        <v>264</v>
      </c>
      <c r="G54" s="61" t="s">
        <v>317</v>
      </c>
      <c r="H54" s="61" t="s">
        <v>265</v>
      </c>
      <c r="I54" s="153" t="s">
        <v>266</v>
      </c>
      <c r="J54" s="61" t="s">
        <v>267</v>
      </c>
      <c r="K54" s="61" t="s">
        <v>267</v>
      </c>
      <c r="L54" s="61" t="s">
        <v>309</v>
      </c>
      <c r="M54" s="148" t="s">
        <v>268</v>
      </c>
    </row>
    <row r="55" spans="1:13" s="2" customFormat="1" ht="30.75" customHeight="1">
      <c r="A55" s="2" t="s">
        <v>240</v>
      </c>
      <c r="B55" s="27" t="s">
        <v>269</v>
      </c>
      <c r="C55" s="61" t="s">
        <v>99</v>
      </c>
      <c r="F55" s="152" t="s">
        <v>270</v>
      </c>
      <c r="G55" s="61" t="s">
        <v>271</v>
      </c>
      <c r="H55" s="61" t="s">
        <v>272</v>
      </c>
      <c r="I55" s="153" t="s">
        <v>273</v>
      </c>
      <c r="J55" s="61" t="s">
        <v>274</v>
      </c>
      <c r="K55" s="61" t="s">
        <v>274</v>
      </c>
      <c r="L55" s="61" t="s">
        <v>275</v>
      </c>
      <c r="M55" s="148" t="s">
        <v>276</v>
      </c>
    </row>
    <row r="56" spans="1:13" s="2" customFormat="1" ht="16.5" customHeight="1">
      <c r="A56" s="2" t="s">
        <v>230</v>
      </c>
      <c r="B56" s="27" t="s">
        <v>277</v>
      </c>
      <c r="C56" s="61" t="s">
        <v>99</v>
      </c>
      <c r="F56" s="152" t="s">
        <v>278</v>
      </c>
      <c r="G56" s="61" t="s">
        <v>279</v>
      </c>
      <c r="H56" s="61"/>
      <c r="I56" s="153" t="s">
        <v>280</v>
      </c>
      <c r="J56" s="153"/>
      <c r="K56" s="61"/>
      <c r="L56" s="61"/>
      <c r="M56" s="148" t="s">
        <v>281</v>
      </c>
    </row>
    <row r="57" spans="1:13" s="2" customFormat="1" ht="16.5" customHeight="1">
      <c r="A57" s="2" t="s">
        <v>226</v>
      </c>
      <c r="B57" s="27" t="s">
        <v>282</v>
      </c>
      <c r="C57" s="61" t="s">
        <v>99</v>
      </c>
      <c r="F57" s="154" t="s">
        <v>283</v>
      </c>
      <c r="G57" s="155" t="s">
        <v>284</v>
      </c>
      <c r="H57" s="153"/>
      <c r="I57" s="153" t="s">
        <v>285</v>
      </c>
      <c r="J57" s="61"/>
      <c r="K57" s="61"/>
      <c r="L57" s="61"/>
      <c r="M57" s="148" t="s">
        <v>286</v>
      </c>
    </row>
    <row r="58" spans="1:13" s="2" customFormat="1" ht="29.25" customHeight="1">
      <c r="A58" s="2" t="s">
        <v>225</v>
      </c>
      <c r="B58" s="27" t="s">
        <v>287</v>
      </c>
      <c r="C58" s="61" t="s">
        <v>99</v>
      </c>
      <c r="F58" s="152"/>
      <c r="G58" s="61"/>
      <c r="H58" s="61"/>
      <c r="I58" s="153" t="s">
        <v>288</v>
      </c>
      <c r="J58" s="61"/>
      <c r="K58" s="61"/>
      <c r="L58" s="61"/>
      <c r="M58" s="148" t="s">
        <v>289</v>
      </c>
    </row>
    <row r="59" spans="1:13" s="2" customFormat="1" ht="16.5" customHeight="1">
      <c r="A59" s="2" t="s">
        <v>227</v>
      </c>
      <c r="B59" s="27" t="s">
        <v>290</v>
      </c>
      <c r="C59" s="61" t="s">
        <v>99</v>
      </c>
      <c r="F59" s="152"/>
      <c r="G59" s="61"/>
      <c r="H59" s="61"/>
      <c r="I59" s="61" t="s">
        <v>291</v>
      </c>
      <c r="J59" s="61"/>
      <c r="K59" s="61"/>
      <c r="L59" s="61"/>
      <c r="M59" s="148" t="s">
        <v>292</v>
      </c>
    </row>
    <row r="60" spans="1:13" s="2" customFormat="1">
      <c r="A60" s="2" t="s">
        <v>293</v>
      </c>
      <c r="B60" s="61" t="s">
        <v>294</v>
      </c>
      <c r="C60" s="61" t="s">
        <v>99</v>
      </c>
      <c r="F60" s="152"/>
      <c r="G60" s="61"/>
      <c r="H60" s="61"/>
      <c r="I60" s="61" t="s">
        <v>295</v>
      </c>
      <c r="J60" s="61"/>
      <c r="K60" s="61"/>
      <c r="L60" s="61"/>
      <c r="M60" s="148" t="s">
        <v>296</v>
      </c>
    </row>
    <row r="61" spans="1:13" s="2" customFormat="1">
      <c r="A61" s="2" t="s">
        <v>228</v>
      </c>
      <c r="B61" s="61" t="s">
        <v>297</v>
      </c>
      <c r="C61" s="61"/>
      <c r="F61" s="152"/>
      <c r="G61" s="61"/>
      <c r="H61" s="61"/>
      <c r="I61" s="61" t="s">
        <v>298</v>
      </c>
      <c r="J61" s="61"/>
      <c r="K61" s="61"/>
      <c r="L61" s="61"/>
      <c r="M61" s="148"/>
    </row>
    <row r="62" spans="1:13" s="2" customFormat="1">
      <c r="A62" s="2" t="s">
        <v>229</v>
      </c>
      <c r="B62" s="61" t="s">
        <v>299</v>
      </c>
      <c r="C62" s="61" t="s">
        <v>99</v>
      </c>
      <c r="F62" s="152"/>
      <c r="G62" s="61"/>
      <c r="H62" s="61"/>
      <c r="I62" s="61" t="s">
        <v>300</v>
      </c>
      <c r="J62" s="61"/>
      <c r="K62" s="61"/>
      <c r="L62" s="61"/>
      <c r="M62" s="148"/>
    </row>
    <row r="63" spans="1:13" s="2" customFormat="1">
      <c r="A63" s="1" t="s">
        <v>242</v>
      </c>
      <c r="B63" s="65" t="s">
        <v>301</v>
      </c>
      <c r="C63" s="61" t="s">
        <v>99</v>
      </c>
      <c r="F63" s="152"/>
      <c r="G63" s="61"/>
      <c r="H63" s="61"/>
      <c r="I63" s="61" t="s">
        <v>302</v>
      </c>
      <c r="J63" s="61"/>
      <c r="K63" s="61"/>
      <c r="L63" s="61"/>
      <c r="M63" s="148"/>
    </row>
    <row r="64" spans="1:13" s="2" customFormat="1" ht="15" thickBot="1">
      <c r="A64" s="1" t="s">
        <v>243</v>
      </c>
      <c r="B64" s="65" t="s">
        <v>303</v>
      </c>
      <c r="C64" s="61" t="s">
        <v>99</v>
      </c>
      <c r="F64" s="156"/>
      <c r="G64" s="61"/>
      <c r="H64" s="61"/>
      <c r="I64" s="61" t="s">
        <v>304</v>
      </c>
      <c r="J64" s="61"/>
      <c r="K64" s="61"/>
      <c r="L64" s="61"/>
      <c r="M64" s="148"/>
    </row>
    <row r="65" spans="1:16" s="2" customFormat="1" ht="21" customHeight="1" thickBot="1">
      <c r="A65" s="145" t="s">
        <v>111</v>
      </c>
      <c r="B65" s="146"/>
      <c r="C65" s="157"/>
      <c r="D65" s="158"/>
      <c r="F65" s="159"/>
      <c r="G65" s="62"/>
      <c r="H65" s="62"/>
      <c r="I65" s="62" t="s">
        <v>305</v>
      </c>
      <c r="J65" s="62"/>
      <c r="K65" s="62"/>
      <c r="L65" s="62"/>
      <c r="M65" s="160"/>
    </row>
    <row r="66" spans="1:16" s="2" customFormat="1" ht="28">
      <c r="A66" s="64" t="s">
        <v>38</v>
      </c>
      <c r="B66" s="27" t="s">
        <v>112</v>
      </c>
      <c r="C66" s="26"/>
    </row>
    <row r="67" spans="1:16" s="2" customFormat="1" ht="27.75" customHeight="1">
      <c r="A67" s="64" t="s">
        <v>39</v>
      </c>
      <c r="B67" s="27" t="s">
        <v>113</v>
      </c>
      <c r="C67" s="26"/>
    </row>
    <row r="68" spans="1:16" s="2" customFormat="1" ht="18" customHeight="1" thickBot="1">
      <c r="A68" s="68" t="s">
        <v>44</v>
      </c>
      <c r="B68" s="69" t="s">
        <v>114</v>
      </c>
      <c r="C68" s="62"/>
      <c r="D68" s="62"/>
    </row>
    <row r="69" spans="1:16" ht="15" thickBot="1">
      <c r="B69" s="31"/>
      <c r="C69" s="5"/>
      <c r="D69" s="5"/>
      <c r="H69" s="1"/>
      <c r="I69" s="1"/>
      <c r="J69" s="1"/>
      <c r="K69" s="1"/>
      <c r="L69" s="1"/>
      <c r="M69" s="1"/>
      <c r="N69" s="1"/>
      <c r="O69" s="1"/>
      <c r="P69" s="1"/>
    </row>
    <row r="70" spans="1:16" s="155" customFormat="1" ht="15" thickBot="1">
      <c r="A70" s="161" t="s">
        <v>115</v>
      </c>
      <c r="B70" s="162"/>
      <c r="C70" s="163"/>
      <c r="D70" s="163"/>
      <c r="G70" s="153"/>
      <c r="H70" s="153"/>
      <c r="I70" s="153"/>
      <c r="J70" s="153"/>
      <c r="K70" s="153"/>
      <c r="L70" s="153"/>
      <c r="M70" s="153"/>
      <c r="N70" s="153"/>
      <c r="O70" s="153"/>
      <c r="P70" s="153"/>
    </row>
    <row r="71" spans="1:16">
      <c r="A71" s="164" t="s">
        <v>42</v>
      </c>
      <c r="B71" s="31" t="s">
        <v>116</v>
      </c>
      <c r="C71" s="5"/>
      <c r="G71" s="1"/>
      <c r="H71" s="1"/>
      <c r="I71" s="1"/>
      <c r="J71" s="1"/>
      <c r="K71" s="1"/>
      <c r="L71" s="1"/>
      <c r="M71" s="1"/>
      <c r="N71" s="1"/>
      <c r="O71" s="1"/>
      <c r="P71" s="1"/>
    </row>
    <row r="72" spans="1:16">
      <c r="A72" s="164" t="s">
        <v>43</v>
      </c>
      <c r="B72" s="31" t="s">
        <v>117</v>
      </c>
      <c r="C72" s="5"/>
      <c r="G72" s="1"/>
      <c r="H72" s="1"/>
      <c r="I72" s="1"/>
      <c r="J72" s="1"/>
      <c r="K72" s="1"/>
      <c r="L72" s="1"/>
      <c r="M72" s="1"/>
      <c r="N72" s="1"/>
      <c r="O72" s="1"/>
      <c r="P72" s="1"/>
    </row>
    <row r="73" spans="1:16">
      <c r="A73" s="164" t="s">
        <v>44</v>
      </c>
      <c r="B73" s="36" t="s">
        <v>118</v>
      </c>
      <c r="C73" s="5"/>
      <c r="G73" s="1"/>
      <c r="H73" s="1"/>
      <c r="I73" s="1"/>
      <c r="J73" s="1"/>
      <c r="K73" s="1"/>
      <c r="L73" s="1"/>
      <c r="M73" s="1"/>
      <c r="N73" s="1"/>
      <c r="O73" s="1"/>
      <c r="P73" s="1"/>
    </row>
    <row r="74" spans="1:16">
      <c r="A74" s="164" t="s">
        <v>45</v>
      </c>
      <c r="B74" s="31" t="s">
        <v>119</v>
      </c>
      <c r="C74" s="5"/>
      <c r="G74" s="1"/>
      <c r="H74" s="1"/>
      <c r="I74" s="1"/>
      <c r="J74" s="1"/>
      <c r="K74" s="1"/>
      <c r="L74" s="1"/>
      <c r="M74" s="1"/>
      <c r="N74" s="1"/>
      <c r="O74" s="1"/>
      <c r="P74" s="1"/>
    </row>
    <row r="75" spans="1:16" ht="18" customHeight="1">
      <c r="A75" s="165" t="s">
        <v>46</v>
      </c>
      <c r="B75" s="36" t="s">
        <v>121</v>
      </c>
      <c r="C75" s="5"/>
      <c r="G75" s="1"/>
      <c r="H75" s="1"/>
      <c r="I75" s="1"/>
      <c r="J75" s="1"/>
      <c r="K75" s="1"/>
      <c r="L75" s="1"/>
      <c r="M75" s="1"/>
      <c r="N75" s="1"/>
      <c r="O75" s="1"/>
      <c r="P75" s="1"/>
    </row>
    <row r="76" spans="1:16" ht="28">
      <c r="A76" s="166" t="s">
        <v>122</v>
      </c>
      <c r="B76" s="30" t="s">
        <v>123</v>
      </c>
      <c r="C76" s="5"/>
      <c r="G76" s="1"/>
      <c r="H76" s="1"/>
      <c r="I76" s="1"/>
      <c r="J76" s="1"/>
      <c r="K76" s="1"/>
      <c r="L76" s="1"/>
      <c r="M76" s="1"/>
      <c r="N76" s="1"/>
      <c r="O76" s="1"/>
      <c r="P76" s="1"/>
    </row>
    <row r="77" spans="1:16" ht="28">
      <c r="A77" s="166" t="s">
        <v>48</v>
      </c>
      <c r="B77" s="30" t="s">
        <v>124</v>
      </c>
      <c r="C77" s="5"/>
      <c r="G77" s="1"/>
      <c r="H77" s="1"/>
      <c r="I77" s="1"/>
      <c r="J77" s="1"/>
      <c r="K77" s="1"/>
      <c r="L77" s="1"/>
      <c r="M77" s="1"/>
      <c r="N77" s="1"/>
      <c r="O77" s="1"/>
      <c r="P77" s="1"/>
    </row>
    <row r="78" spans="1:16">
      <c r="A78" s="166" t="s">
        <v>49</v>
      </c>
      <c r="B78" s="11" t="s">
        <v>125</v>
      </c>
      <c r="C78" s="5" t="s">
        <v>126</v>
      </c>
      <c r="G78" s="1"/>
      <c r="H78" s="1"/>
      <c r="I78" s="1"/>
      <c r="J78" s="1"/>
      <c r="K78" s="1"/>
      <c r="L78" s="1"/>
      <c r="M78" s="1"/>
      <c r="N78" s="1"/>
      <c r="O78" s="1"/>
      <c r="P78" s="1"/>
    </row>
    <row r="79" spans="1:16">
      <c r="A79" s="166" t="s">
        <v>50</v>
      </c>
      <c r="B79" s="11" t="s">
        <v>127</v>
      </c>
      <c r="C79" s="5" t="s">
        <v>128</v>
      </c>
      <c r="G79" s="1"/>
      <c r="H79" s="1"/>
      <c r="I79" s="1"/>
      <c r="J79" s="1"/>
      <c r="K79" s="1"/>
      <c r="L79" s="1"/>
      <c r="M79" s="1"/>
      <c r="N79" s="1"/>
      <c r="O79" s="1"/>
      <c r="P79" s="1"/>
    </row>
    <row r="80" spans="1:16">
      <c r="A80" s="165" t="s">
        <v>51</v>
      </c>
      <c r="B80" s="32" t="s">
        <v>130</v>
      </c>
      <c r="C80" s="5"/>
      <c r="G80" s="1"/>
      <c r="H80" s="1"/>
      <c r="I80" s="1"/>
      <c r="J80" s="1"/>
      <c r="K80" s="1"/>
      <c r="L80" s="1"/>
      <c r="M80" s="1"/>
      <c r="N80" s="1"/>
      <c r="O80" s="1"/>
      <c r="P80" s="1"/>
    </row>
    <row r="81" spans="1:16" ht="28">
      <c r="A81" s="167" t="s">
        <v>52</v>
      </c>
      <c r="B81" s="32" t="s">
        <v>306</v>
      </c>
      <c r="G81" s="1"/>
      <c r="H81" s="1"/>
      <c r="I81" s="1"/>
      <c r="J81" s="1"/>
      <c r="K81" s="1"/>
      <c r="L81" s="1"/>
      <c r="M81" s="1"/>
      <c r="N81" s="1"/>
      <c r="O81" s="1"/>
      <c r="P81" s="1"/>
    </row>
    <row r="82" spans="1:16" ht="28">
      <c r="A82" s="167" t="s">
        <v>53</v>
      </c>
      <c r="B82" s="32" t="s">
        <v>93</v>
      </c>
    </row>
    <row r="83" spans="1:16">
      <c r="A83" s="164" t="s">
        <v>54</v>
      </c>
      <c r="B83" s="11" t="s">
        <v>131</v>
      </c>
    </row>
    <row r="84" spans="1:16">
      <c r="A84" s="164" t="s">
        <v>55</v>
      </c>
      <c r="B84" s="11" t="s">
        <v>132</v>
      </c>
    </row>
    <row r="85" spans="1:16">
      <c r="A85" s="30" t="s">
        <v>319</v>
      </c>
      <c r="B85" s="30" t="s">
        <v>133</v>
      </c>
    </row>
    <row r="86" spans="1:16">
      <c r="A86" s="30" t="s">
        <v>320</v>
      </c>
      <c r="B86" s="30" t="s">
        <v>134</v>
      </c>
    </row>
    <row r="87" spans="1:16">
      <c r="A87" s="30" t="s">
        <v>321</v>
      </c>
      <c r="B87" s="30" t="s">
        <v>135</v>
      </c>
    </row>
    <row r="88" spans="1:16">
      <c r="A88" s="30" t="s">
        <v>322</v>
      </c>
      <c r="B88" s="30" t="s">
        <v>136</v>
      </c>
    </row>
    <row r="89" spans="1:16">
      <c r="A89" s="30" t="s">
        <v>60</v>
      </c>
      <c r="B89" s="30" t="s">
        <v>137</v>
      </c>
    </row>
    <row r="90" spans="1:16">
      <c r="A90" s="30" t="s">
        <v>61</v>
      </c>
      <c r="B90" s="30" t="s">
        <v>138</v>
      </c>
    </row>
    <row r="92" spans="1:16">
      <c r="A92" s="37" t="s">
        <v>139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9" workbookViewId="0">
      <selection activeCell="E38" sqref="E38"/>
    </sheetView>
  </sheetViews>
  <sheetFormatPr baseColWidth="10" defaultColWidth="11.5" defaultRowHeight="14" x14ac:dyDescent="0"/>
  <cols>
    <col min="3" max="3" width="13.5" style="16" customWidth="1"/>
    <col min="4" max="4" width="6.1640625" style="17" customWidth="1"/>
    <col min="5" max="5" width="11.5" style="17" customWidth="1"/>
    <col min="6" max="6" width="9.83203125" style="17" customWidth="1"/>
    <col min="7" max="7" width="87" customWidth="1"/>
  </cols>
  <sheetData>
    <row r="1" spans="1:7">
      <c r="A1" t="s">
        <v>140</v>
      </c>
      <c r="B1" t="s">
        <v>141</v>
      </c>
      <c r="C1" s="16" t="s">
        <v>142</v>
      </c>
      <c r="D1" s="17" t="s">
        <v>143</v>
      </c>
      <c r="E1" s="17" t="s">
        <v>144</v>
      </c>
      <c r="F1" s="17" t="s">
        <v>145</v>
      </c>
    </row>
    <row r="2" spans="1:7" s="18" customFormat="1">
      <c r="A2" s="18">
        <v>1</v>
      </c>
      <c r="B2" s="18" t="s">
        <v>146</v>
      </c>
      <c r="C2" s="19">
        <v>42163</v>
      </c>
      <c r="D2" s="20" t="str">
        <f ca="1">IF(AND(C2&lt;&gt;"",B2&lt;&gt;"Resolved"),TODAY()-C2,"")</f>
        <v/>
      </c>
      <c r="E2" s="20" t="s">
        <v>147</v>
      </c>
      <c r="F2" s="20" t="s">
        <v>148</v>
      </c>
      <c r="G2" s="18" t="s">
        <v>149</v>
      </c>
    </row>
    <row r="3" spans="1:7" s="18" customFormat="1">
      <c r="A3" s="18">
        <f>A2+1</f>
        <v>2</v>
      </c>
      <c r="B3" s="18" t="s">
        <v>146</v>
      </c>
      <c r="C3" s="19">
        <v>42163</v>
      </c>
      <c r="D3" s="20" t="str">
        <f t="shared" ref="D3:D41" ca="1" si="0">IF(AND(C3&lt;&gt;"",B3&lt;&gt;"Resolved"),TODAY()-C3,"")</f>
        <v/>
      </c>
      <c r="E3" s="20" t="s">
        <v>147</v>
      </c>
      <c r="F3" s="20" t="s">
        <v>148</v>
      </c>
      <c r="G3" s="18" t="s">
        <v>150</v>
      </c>
    </row>
    <row r="4" spans="1:7" s="18" customFormat="1">
      <c r="A4" s="18">
        <v>3</v>
      </c>
      <c r="B4" s="18" t="s">
        <v>146</v>
      </c>
      <c r="C4" s="19">
        <v>42170</v>
      </c>
      <c r="D4" s="20" t="str">
        <f t="shared" ca="1" si="0"/>
        <v/>
      </c>
      <c r="E4" s="20" t="s">
        <v>151</v>
      </c>
      <c r="F4" s="20" t="s">
        <v>148</v>
      </c>
      <c r="G4" s="18" t="s">
        <v>152</v>
      </c>
    </row>
    <row r="5" spans="1:7" s="18" customFormat="1">
      <c r="A5" s="18">
        <v>4</v>
      </c>
      <c r="B5" s="18" t="s">
        <v>146</v>
      </c>
      <c r="C5" s="19">
        <v>42170</v>
      </c>
      <c r="D5" s="20" t="str">
        <f t="shared" ca="1" si="0"/>
        <v/>
      </c>
      <c r="E5" s="20" t="s">
        <v>151</v>
      </c>
      <c r="F5" s="20" t="s">
        <v>148</v>
      </c>
      <c r="G5" s="18" t="s">
        <v>153</v>
      </c>
    </row>
    <row r="6" spans="1:7" s="18" customFormat="1">
      <c r="A6" s="18">
        <v>5</v>
      </c>
      <c r="B6" s="18" t="s">
        <v>146</v>
      </c>
      <c r="C6" s="19">
        <v>42170</v>
      </c>
      <c r="D6" s="20" t="str">
        <f t="shared" ca="1" si="0"/>
        <v/>
      </c>
      <c r="E6" s="20" t="s">
        <v>151</v>
      </c>
      <c r="F6" s="20" t="s">
        <v>148</v>
      </c>
      <c r="G6" s="18" t="s">
        <v>154</v>
      </c>
    </row>
    <row r="7" spans="1:7" s="21" customFormat="1" ht="28.5" customHeight="1">
      <c r="A7" s="21">
        <v>6</v>
      </c>
      <c r="B7" s="21" t="s">
        <v>155</v>
      </c>
      <c r="C7" s="22">
        <v>42170</v>
      </c>
      <c r="D7" s="23">
        <f ca="1">IF(AND(C7&lt;&gt;"",B7&lt;&gt;"Resolved"),TODAY()-C7,"")</f>
        <v>1184</v>
      </c>
      <c r="E7" s="23" t="s">
        <v>151</v>
      </c>
      <c r="F7" s="23"/>
      <c r="G7" s="41" t="s">
        <v>156</v>
      </c>
    </row>
    <row r="8" spans="1:7">
      <c r="G8" s="24" t="s">
        <v>157</v>
      </c>
    </row>
    <row r="9" spans="1:7" s="43" customFormat="1" ht="28">
      <c r="A9" s="43">
        <v>7</v>
      </c>
      <c r="B9" s="43" t="s">
        <v>155</v>
      </c>
      <c r="C9" s="44">
        <v>42170</v>
      </c>
      <c r="D9" s="45">
        <f t="shared" ca="1" si="0"/>
        <v>1184</v>
      </c>
      <c r="E9" s="45" t="s">
        <v>151</v>
      </c>
      <c r="F9" s="45" t="s">
        <v>147</v>
      </c>
      <c r="G9" s="46" t="s">
        <v>158</v>
      </c>
    </row>
    <row r="10" spans="1:7" s="18" customFormat="1" ht="28">
      <c r="C10" s="19"/>
      <c r="D10" s="20" t="str">
        <f ca="1">IF(AND(C10&lt;&gt;"",B10&lt;&gt;"Resolved"),TODAY()-C10,"")</f>
        <v/>
      </c>
      <c r="E10" s="20"/>
      <c r="F10" s="20"/>
      <c r="G10" s="47" t="s">
        <v>159</v>
      </c>
    </row>
    <row r="11" spans="1:7" s="18" customFormat="1" ht="28">
      <c r="C11" s="19"/>
      <c r="D11" s="20" t="str">
        <f t="shared" ca="1" si="0"/>
        <v/>
      </c>
      <c r="E11" s="20"/>
      <c r="F11" s="20"/>
      <c r="G11" s="47" t="s">
        <v>160</v>
      </c>
    </row>
    <row r="12" spans="1:7" s="38" customFormat="1">
      <c r="A12" s="38">
        <v>8</v>
      </c>
      <c r="B12" s="38" t="s">
        <v>146</v>
      </c>
      <c r="C12" s="39">
        <v>42279</v>
      </c>
      <c r="D12" s="40" t="str">
        <f t="shared" ca="1" si="0"/>
        <v/>
      </c>
      <c r="E12" s="40" t="s">
        <v>148</v>
      </c>
      <c r="F12" s="40" t="s">
        <v>148</v>
      </c>
      <c r="G12" s="38" t="s">
        <v>161</v>
      </c>
    </row>
    <row r="13" spans="1:7" s="38" customFormat="1" ht="28">
      <c r="C13" s="39"/>
      <c r="D13" s="40"/>
      <c r="E13" s="40"/>
      <c r="F13" s="40"/>
      <c r="G13" s="63" t="s">
        <v>162</v>
      </c>
    </row>
    <row r="14" spans="1:7" s="18" customFormat="1">
      <c r="A14" s="18">
        <f>A12+1</f>
        <v>9</v>
      </c>
      <c r="B14" s="18" t="s">
        <v>146</v>
      </c>
      <c r="C14" s="19"/>
      <c r="D14" s="20" t="str">
        <f t="shared" ca="1" si="0"/>
        <v/>
      </c>
      <c r="E14" s="20" t="s">
        <v>147</v>
      </c>
      <c r="F14" s="20" t="s">
        <v>147</v>
      </c>
      <c r="G14" s="18" t="s">
        <v>163</v>
      </c>
    </row>
    <row r="15" spans="1:7" s="18" customFormat="1">
      <c r="A15" s="18">
        <f>A14+1</f>
        <v>10</v>
      </c>
      <c r="B15" s="18" t="s">
        <v>146</v>
      </c>
      <c r="C15" s="19"/>
      <c r="D15" s="20" t="str">
        <f t="shared" ca="1" si="0"/>
        <v/>
      </c>
      <c r="E15" s="20" t="s">
        <v>147</v>
      </c>
      <c r="F15" s="20" t="s">
        <v>148</v>
      </c>
      <c r="G15" s="18" t="s">
        <v>164</v>
      </c>
    </row>
    <row r="16" spans="1:7" s="18" customFormat="1">
      <c r="A16" s="18">
        <f>A15+1</f>
        <v>11</v>
      </c>
      <c r="B16" s="18" t="s">
        <v>146</v>
      </c>
      <c r="C16" s="19"/>
      <c r="D16" s="20" t="str">
        <f t="shared" ca="1" si="0"/>
        <v/>
      </c>
      <c r="E16" s="20" t="s">
        <v>147</v>
      </c>
      <c r="F16" s="20" t="s">
        <v>147</v>
      </c>
      <c r="G16" s="18" t="s">
        <v>165</v>
      </c>
    </row>
    <row r="17" spans="1:7" s="18" customFormat="1">
      <c r="A17" s="18">
        <f>A16+1</f>
        <v>12</v>
      </c>
      <c r="B17" s="18" t="s">
        <v>146</v>
      </c>
      <c r="C17" s="19"/>
      <c r="D17" s="20" t="str">
        <f t="shared" ca="1" si="0"/>
        <v/>
      </c>
      <c r="E17" s="20" t="s">
        <v>147</v>
      </c>
      <c r="F17" s="20" t="s">
        <v>148</v>
      </c>
      <c r="G17" s="18" t="s">
        <v>166</v>
      </c>
    </row>
    <row r="18" spans="1:7" s="18" customFormat="1">
      <c r="A18" s="18">
        <f>A17+1</f>
        <v>13</v>
      </c>
      <c r="B18" s="18" t="s">
        <v>146</v>
      </c>
      <c r="C18" s="19"/>
      <c r="D18" s="20" t="str">
        <f t="shared" ca="1" si="0"/>
        <v/>
      </c>
      <c r="E18" s="20" t="s">
        <v>147</v>
      </c>
      <c r="F18" s="20" t="s">
        <v>148</v>
      </c>
      <c r="G18" s="18" t="s">
        <v>167</v>
      </c>
    </row>
    <row r="19" spans="1:7" s="18" customFormat="1">
      <c r="C19" s="19"/>
      <c r="D19" s="20"/>
      <c r="E19" s="20"/>
      <c r="F19" s="20"/>
      <c r="G19" s="18" t="s">
        <v>168</v>
      </c>
    </row>
    <row r="20" spans="1:7" s="18" customFormat="1">
      <c r="A20" s="18">
        <f>A18+1</f>
        <v>14</v>
      </c>
      <c r="B20" s="18" t="s">
        <v>146</v>
      </c>
      <c r="C20" s="19"/>
      <c r="D20" s="20" t="str">
        <f t="shared" ca="1" si="0"/>
        <v/>
      </c>
      <c r="E20" s="20" t="s">
        <v>147</v>
      </c>
      <c r="F20" s="20" t="s">
        <v>148</v>
      </c>
      <c r="G20" s="18" t="s">
        <v>169</v>
      </c>
    </row>
    <row r="21" spans="1:7" s="18" customFormat="1">
      <c r="C21" s="19"/>
      <c r="D21" s="20"/>
      <c r="E21" s="20"/>
      <c r="F21" s="20" t="s">
        <v>147</v>
      </c>
      <c r="G21" s="18" t="s">
        <v>170</v>
      </c>
    </row>
    <row r="22" spans="1:7" s="18" customFormat="1" ht="56">
      <c r="C22" s="19"/>
      <c r="D22" s="20"/>
      <c r="E22" s="20"/>
      <c r="F22" s="18" t="s">
        <v>147</v>
      </c>
      <c r="G22" s="47" t="s">
        <v>171</v>
      </c>
    </row>
    <row r="23" spans="1:7" s="18" customFormat="1">
      <c r="A23" s="18">
        <f>A20+1</f>
        <v>15</v>
      </c>
      <c r="B23" s="18" t="s">
        <v>146</v>
      </c>
      <c r="C23" s="19"/>
      <c r="D23" s="20" t="str">
        <f t="shared" ca="1" si="0"/>
        <v/>
      </c>
      <c r="E23" s="20" t="s">
        <v>147</v>
      </c>
      <c r="F23" s="20" t="s">
        <v>148</v>
      </c>
      <c r="G23" s="18" t="s">
        <v>172</v>
      </c>
    </row>
    <row r="24" spans="1:7" s="18" customFormat="1">
      <c r="C24" s="19"/>
      <c r="D24" s="20"/>
      <c r="E24" s="20"/>
      <c r="F24" s="20" t="s">
        <v>147</v>
      </c>
      <c r="G24" s="18" t="s">
        <v>173</v>
      </c>
    </row>
    <row r="25" spans="1:7" s="18" customFormat="1">
      <c r="C25" s="59"/>
      <c r="D25" s="20"/>
      <c r="E25" s="20"/>
      <c r="F25" s="20"/>
      <c r="G25" s="18" t="s">
        <v>174</v>
      </c>
    </row>
    <row r="26" spans="1:7" s="18" customFormat="1">
      <c r="C26" s="59"/>
      <c r="D26" s="20"/>
      <c r="E26" s="20"/>
      <c r="F26" s="20"/>
      <c r="G26" s="18" t="s">
        <v>175</v>
      </c>
    </row>
    <row r="27" spans="1:7" s="18" customFormat="1">
      <c r="C27" s="19"/>
      <c r="D27" s="20"/>
      <c r="E27" s="20"/>
      <c r="F27" s="20"/>
      <c r="G27" s="18" t="s">
        <v>176</v>
      </c>
    </row>
    <row r="28" spans="1:7" s="18" customFormat="1">
      <c r="C28" s="19"/>
      <c r="D28" s="20"/>
      <c r="E28" s="20"/>
      <c r="F28" s="20"/>
      <c r="G28" s="18" t="s">
        <v>177</v>
      </c>
    </row>
    <row r="29" spans="1:7" s="18" customFormat="1">
      <c r="A29" s="18">
        <f>A23+1</f>
        <v>16</v>
      </c>
      <c r="B29" s="18" t="s">
        <v>146</v>
      </c>
      <c r="C29" s="19"/>
      <c r="D29" s="20" t="str">
        <f t="shared" ca="1" si="0"/>
        <v/>
      </c>
      <c r="E29" s="20" t="s">
        <v>147</v>
      </c>
      <c r="F29" s="20" t="s">
        <v>148</v>
      </c>
      <c r="G29" s="18" t="s">
        <v>178</v>
      </c>
    </row>
    <row r="30" spans="1:7" s="18" customFormat="1">
      <c r="C30" s="19"/>
      <c r="D30" s="20"/>
      <c r="E30" s="20"/>
      <c r="F30" s="20"/>
      <c r="G30" s="18" t="s">
        <v>179</v>
      </c>
    </row>
    <row r="31" spans="1:7" s="18" customFormat="1">
      <c r="A31" s="18">
        <f>A29+1</f>
        <v>17</v>
      </c>
      <c r="B31" s="18" t="s">
        <v>146</v>
      </c>
      <c r="C31" s="19"/>
      <c r="D31" s="20" t="str">
        <f t="shared" ca="1" si="0"/>
        <v/>
      </c>
      <c r="E31" s="20" t="s">
        <v>147</v>
      </c>
      <c r="F31" s="20" t="s">
        <v>148</v>
      </c>
      <c r="G31" s="18" t="s">
        <v>180</v>
      </c>
    </row>
    <row r="32" spans="1:7" s="18" customFormat="1">
      <c r="C32" s="19"/>
      <c r="D32" s="20"/>
      <c r="E32" s="20"/>
      <c r="F32" s="20"/>
      <c r="G32" s="18" t="s">
        <v>181</v>
      </c>
    </row>
    <row r="33" spans="1:7" s="18" customFormat="1">
      <c r="A33" s="18">
        <f>A31+1</f>
        <v>18</v>
      </c>
      <c r="B33" s="18" t="s">
        <v>146</v>
      </c>
      <c r="C33" s="19"/>
      <c r="D33" s="20" t="str">
        <f t="shared" ca="1" si="0"/>
        <v/>
      </c>
      <c r="E33" s="20" t="s">
        <v>147</v>
      </c>
      <c r="F33" s="20" t="s">
        <v>148</v>
      </c>
      <c r="G33" s="18" t="s">
        <v>182</v>
      </c>
    </row>
    <row r="34" spans="1:7" s="18" customFormat="1">
      <c r="A34" s="18">
        <v>19</v>
      </c>
      <c r="B34" s="18" t="s">
        <v>146</v>
      </c>
      <c r="D34" s="20" t="str">
        <f t="shared" ca="1" si="0"/>
        <v/>
      </c>
      <c r="E34" s="18" t="s">
        <v>148</v>
      </c>
      <c r="F34" s="18" t="s">
        <v>147</v>
      </c>
      <c r="G34" s="18" t="s">
        <v>183</v>
      </c>
    </row>
    <row r="35" spans="1:7" s="24" customFormat="1">
      <c r="A35" s="24">
        <v>20</v>
      </c>
      <c r="B35" s="24" t="s">
        <v>184</v>
      </c>
      <c r="D35" s="25" t="str">
        <f t="shared" ca="1" si="0"/>
        <v/>
      </c>
      <c r="E35" s="25" t="s">
        <v>148</v>
      </c>
      <c r="F35" s="24" t="s">
        <v>147</v>
      </c>
      <c r="G35" s="24" t="s">
        <v>185</v>
      </c>
    </row>
    <row r="36" spans="1:7" s="24" customFormat="1">
      <c r="D36" s="25"/>
      <c r="E36" s="25"/>
      <c r="G36" s="24" t="s">
        <v>186</v>
      </c>
    </row>
    <row r="37" spans="1:7" s="18" customFormat="1">
      <c r="A37" s="18">
        <v>21</v>
      </c>
      <c r="B37" s="18" t="s">
        <v>146</v>
      </c>
      <c r="D37" s="20" t="str">
        <f t="shared" ca="1" si="0"/>
        <v/>
      </c>
      <c r="E37" s="20" t="s">
        <v>148</v>
      </c>
      <c r="F37" s="18" t="s">
        <v>147</v>
      </c>
      <c r="G37" s="18" t="s">
        <v>187</v>
      </c>
    </row>
    <row r="38" spans="1:7" s="18" customFormat="1">
      <c r="A38" s="18">
        <v>22</v>
      </c>
      <c r="B38" s="18" t="s">
        <v>146</v>
      </c>
      <c r="D38" s="20" t="str">
        <f t="shared" ca="1" si="0"/>
        <v/>
      </c>
      <c r="E38" s="18" t="s">
        <v>147</v>
      </c>
      <c r="F38" s="18" t="s">
        <v>148</v>
      </c>
      <c r="G38" s="18" t="s">
        <v>188</v>
      </c>
    </row>
    <row r="39" spans="1:7" s="18" customFormat="1">
      <c r="A39" s="18">
        <v>23</v>
      </c>
      <c r="C39" s="19">
        <v>42522</v>
      </c>
      <c r="D39" s="20"/>
      <c r="E39" s="18" t="s">
        <v>147</v>
      </c>
      <c r="F39" s="18" t="s">
        <v>148</v>
      </c>
      <c r="G39" s="18" t="s">
        <v>189</v>
      </c>
    </row>
    <row r="40" spans="1:7" s="18" customFormat="1">
      <c r="A40" s="18">
        <v>24</v>
      </c>
      <c r="C40" s="19">
        <v>42523</v>
      </c>
      <c r="D40" s="20"/>
      <c r="E40" s="18" t="s">
        <v>151</v>
      </c>
      <c r="G40" s="18" t="s">
        <v>190</v>
      </c>
    </row>
    <row r="41" spans="1:7" s="18" customFormat="1">
      <c r="D41" s="20" t="str">
        <f t="shared" ca="1" si="0"/>
        <v/>
      </c>
      <c r="E41" s="20"/>
      <c r="G41" s="18" t="s">
        <v>191</v>
      </c>
    </row>
    <row r="42" spans="1:7" s="18" customFormat="1">
      <c r="A42" s="18">
        <v>25</v>
      </c>
      <c r="C42" s="19"/>
      <c r="D42" s="20"/>
      <c r="E42" s="18" t="s">
        <v>147</v>
      </c>
      <c r="F42" s="20" t="s">
        <v>148</v>
      </c>
      <c r="G42" s="18" t="s">
        <v>192</v>
      </c>
    </row>
    <row r="43" spans="1:7" s="18" customFormat="1">
      <c r="A43" s="18">
        <v>26</v>
      </c>
      <c r="C43" s="19"/>
      <c r="D43" s="20"/>
      <c r="E43" s="20"/>
      <c r="F43" s="20" t="s">
        <v>148</v>
      </c>
      <c r="G43" s="18" t="s">
        <v>193</v>
      </c>
    </row>
    <row r="44" spans="1:7" s="55" customFormat="1">
      <c r="A44" s="55">
        <v>27</v>
      </c>
      <c r="B44" s="55" t="s">
        <v>224</v>
      </c>
      <c r="C44" s="57"/>
      <c r="D44" s="56"/>
      <c r="E44" s="56" t="s">
        <v>147</v>
      </c>
      <c r="F44" s="56" t="s">
        <v>148</v>
      </c>
      <c r="G44" s="55" t="s">
        <v>194</v>
      </c>
    </row>
    <row r="45" spans="1:7" s="18" customFormat="1" ht="42">
      <c r="A45" s="18">
        <v>28</v>
      </c>
      <c r="C45" s="19"/>
      <c r="D45" s="20"/>
      <c r="E45" s="20" t="s">
        <v>147</v>
      </c>
      <c r="F45" s="20"/>
      <c r="G45" s="47" t="s">
        <v>195</v>
      </c>
    </row>
    <row r="46" spans="1:7" s="18" customFormat="1">
      <c r="A46" s="18">
        <v>29</v>
      </c>
      <c r="B46" s="18" t="s">
        <v>224</v>
      </c>
      <c r="C46" s="19">
        <v>42480</v>
      </c>
      <c r="D46" s="20"/>
      <c r="E46" s="20" t="s">
        <v>147</v>
      </c>
      <c r="F46" s="20"/>
      <c r="G46" s="18" t="s">
        <v>313</v>
      </c>
    </row>
    <row r="47" spans="1:7" s="18" customFormat="1">
      <c r="A47" s="18">
        <v>30</v>
      </c>
      <c r="B47" s="18" t="s">
        <v>224</v>
      </c>
      <c r="C47" s="19">
        <v>42480</v>
      </c>
      <c r="D47" s="20"/>
      <c r="E47" s="20" t="s">
        <v>147</v>
      </c>
      <c r="F47" s="20"/>
      <c r="G47" s="18" t="s">
        <v>314</v>
      </c>
    </row>
    <row r="48" spans="1:7" s="169" customFormat="1">
      <c r="A48" s="169">
        <v>31</v>
      </c>
      <c r="B48" s="169" t="s">
        <v>224</v>
      </c>
      <c r="C48" s="170"/>
      <c r="D48" s="171"/>
      <c r="E48" s="171" t="s">
        <v>147</v>
      </c>
      <c r="F48" s="171" t="s">
        <v>147</v>
      </c>
      <c r="G48" s="169" t="s">
        <v>231</v>
      </c>
    </row>
    <row r="49" spans="1:7" s="169" customFormat="1">
      <c r="C49" s="170"/>
      <c r="D49" s="171"/>
      <c r="E49" s="171"/>
      <c r="F49" s="171"/>
      <c r="G49" s="169" t="s">
        <v>312</v>
      </c>
    </row>
    <row r="50" spans="1:7" s="24" customFormat="1">
      <c r="C50" s="172"/>
      <c r="D50" s="25"/>
      <c r="E50" s="25"/>
      <c r="F50" s="25"/>
      <c r="G50" s="24" t="s">
        <v>232</v>
      </c>
    </row>
    <row r="51" spans="1:7" s="55" customFormat="1">
      <c r="A51" s="55">
        <v>32</v>
      </c>
      <c r="B51" s="55" t="s">
        <v>224</v>
      </c>
      <c r="C51" s="57">
        <v>42480</v>
      </c>
      <c r="D51" s="56"/>
      <c r="E51" s="56" t="s">
        <v>315</v>
      </c>
      <c r="F51" s="56"/>
      <c r="G51" s="55" t="s">
        <v>316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6" sqref="C16"/>
    </sheetView>
  </sheetViews>
  <sheetFormatPr baseColWidth="10" defaultColWidth="11.5" defaultRowHeight="14" x14ac:dyDescent="0"/>
  <cols>
    <col min="1" max="1" width="11.5" style="42"/>
  </cols>
  <sheetData>
    <row r="1" spans="1:3">
      <c r="B1" t="s">
        <v>196</v>
      </c>
      <c r="C1" t="s">
        <v>197</v>
      </c>
    </row>
    <row r="2" spans="1:3">
      <c r="B2" t="s">
        <v>198</v>
      </c>
      <c r="C2" t="s">
        <v>199</v>
      </c>
    </row>
    <row r="3" spans="1:3">
      <c r="A3" s="42">
        <v>42163</v>
      </c>
      <c r="B3" t="s">
        <v>200</v>
      </c>
      <c r="C3" t="s">
        <v>201</v>
      </c>
    </row>
    <row r="4" spans="1:3">
      <c r="C4" t="s">
        <v>202</v>
      </c>
    </row>
    <row r="5" spans="1:3">
      <c r="C5" t="s">
        <v>203</v>
      </c>
    </row>
    <row r="6" spans="1:3">
      <c r="C6" t="s">
        <v>204</v>
      </c>
    </row>
    <row r="7" spans="1:3">
      <c r="C7" t="s">
        <v>205</v>
      </c>
    </row>
    <row r="8" spans="1:3">
      <c r="C8" t="s">
        <v>206</v>
      </c>
    </row>
    <row r="9" spans="1:3">
      <c r="A9" s="42">
        <v>42158</v>
      </c>
      <c r="B9" t="s">
        <v>207</v>
      </c>
      <c r="C9" t="s">
        <v>208</v>
      </c>
    </row>
    <row r="10" spans="1:3">
      <c r="A10" s="42">
        <v>42342</v>
      </c>
      <c r="C10" t="s">
        <v>209</v>
      </c>
    </row>
    <row r="11" spans="1:3">
      <c r="A11" s="42">
        <v>42345</v>
      </c>
      <c r="C11" t="s">
        <v>210</v>
      </c>
    </row>
    <row r="12" spans="1:3">
      <c r="C12" t="s">
        <v>211</v>
      </c>
    </row>
    <row r="13" spans="1:3">
      <c r="C13" t="s">
        <v>212</v>
      </c>
    </row>
    <row r="14" spans="1:3">
      <c r="C14" t="s">
        <v>213</v>
      </c>
    </row>
    <row r="15" spans="1:3">
      <c r="C15" t="s">
        <v>214</v>
      </c>
    </row>
    <row r="16" spans="1:3">
      <c r="C16" t="s">
        <v>215</v>
      </c>
    </row>
    <row r="17" spans="3:3">
      <c r="C17" t="s">
        <v>216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2"/>
  <sheetViews>
    <sheetView workbookViewId="0">
      <selection activeCell="C16" sqref="C16"/>
    </sheetView>
  </sheetViews>
  <sheetFormatPr baseColWidth="10" defaultColWidth="11.5" defaultRowHeight="14" x14ac:dyDescent="0"/>
  <sheetData>
    <row r="1" spans="2:21" s="10" customFormat="1" ht="42" customHeight="1" thickBot="1">
      <c r="B1" s="15" t="s">
        <v>42</v>
      </c>
      <c r="C1" s="9" t="s">
        <v>43</v>
      </c>
      <c r="D1" s="14" t="s">
        <v>44</v>
      </c>
      <c r="E1" s="9" t="s">
        <v>45</v>
      </c>
      <c r="F1" s="12" t="s">
        <v>120</v>
      </c>
      <c r="G1" s="8" t="s">
        <v>217</v>
      </c>
      <c r="H1" s="8" t="s">
        <v>48</v>
      </c>
      <c r="I1" s="8" t="s">
        <v>49</v>
      </c>
      <c r="J1" s="8" t="s">
        <v>50</v>
      </c>
      <c r="K1" s="12" t="s">
        <v>129</v>
      </c>
      <c r="L1" s="13" t="s">
        <v>52</v>
      </c>
      <c r="M1" s="13" t="s">
        <v>53</v>
      </c>
      <c r="N1" s="9" t="s">
        <v>54</v>
      </c>
      <c r="O1" s="9" t="s">
        <v>55</v>
      </c>
      <c r="P1" s="9" t="s">
        <v>56</v>
      </c>
      <c r="Q1" s="9" t="s">
        <v>57</v>
      </c>
      <c r="R1" s="9" t="s">
        <v>58</v>
      </c>
      <c r="S1" s="9" t="s">
        <v>59</v>
      </c>
      <c r="T1" s="7" t="s">
        <v>60</v>
      </c>
      <c r="U1" s="7" t="s">
        <v>61</v>
      </c>
    </row>
    <row r="2" spans="2:21">
      <c r="B2" t="s">
        <v>42</v>
      </c>
      <c r="C2" t="s">
        <v>43</v>
      </c>
      <c r="D2" t="s">
        <v>44</v>
      </c>
      <c r="E2" t="s">
        <v>218</v>
      </c>
      <c r="I2" t="s">
        <v>219</v>
      </c>
      <c r="J2" t="s">
        <v>220</v>
      </c>
      <c r="N2" t="s">
        <v>221</v>
      </c>
      <c r="O2" t="s">
        <v>222</v>
      </c>
      <c r="S2" t="s">
        <v>223</v>
      </c>
    </row>
  </sheetData>
  <conditionalFormatting sqref="P1:U1">
    <cfRule type="containsErrors" dxfId="0" priority="1">
      <formula>ISERROR(P1)</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manual</vt:lpstr>
      <vt:lpstr>Bugs&amp;Issues</vt:lpstr>
      <vt:lpstr>Changelog</vt:lpstr>
      <vt:lpstr>DIAGNOSTICS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Stuart Smith</cp:lastModifiedBy>
  <cp:revision/>
  <dcterms:created xsi:type="dcterms:W3CDTF">2013-08-01T12:13:43Z</dcterms:created>
  <dcterms:modified xsi:type="dcterms:W3CDTF">2018-09-11T07:27:02Z</dcterms:modified>
</cp:coreProperties>
</file>